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firstSheet="3" activeTab="6"/>
  </bookViews>
  <sheets>
    <sheet name="Defns" sheetId="1" r:id="rId1"/>
    <sheet name="Inst Support" sheetId="2" r:id="rId2"/>
    <sheet name="Instruction per FTE" sheetId="3" r:id="rId3"/>
    <sheet name="UNM compare" sheetId="4" r:id="rId4"/>
    <sheet name="Primary Mission" sheetId="5" r:id="rId5"/>
    <sheet name="CHE" sheetId="6" r:id="rId6"/>
    <sheet name="regionals" sheetId="7" r:id="rId7"/>
    <sheet name="AAU" sheetId="8" r:id="rId8"/>
    <sheet name="All Institutions" sheetId="9" r:id="rId9"/>
  </sheets>
  <definedNames>
    <definedName name="_xlnm.Print_Area" localSheetId="1">'Inst Support'!$A$1:$K$50</definedName>
    <definedName name="_xlnm.Print_Area" localSheetId="2">'Instruction per FTE'!$A$1:$K$50</definedName>
    <definedName name="_xlnm.Print_Titles" localSheetId="7">'AAU'!$1:$2</definedName>
    <definedName name="_xlnm.Print_Titles" localSheetId="8">'All Institutions'!$2:$2</definedName>
    <definedName name="_xlnm.Print_Titles" localSheetId="5">'CHE'!$1:$2</definedName>
    <definedName name="_xlnm.Print_Titles" localSheetId="6">'regionals'!$1:$2</definedName>
  </definedNames>
  <calcPr fullCalcOnLoad="1"/>
</workbook>
</file>

<file path=xl/sharedStrings.xml><?xml version="1.0" encoding="utf-8"?>
<sst xmlns="http://schemas.openxmlformats.org/spreadsheetml/2006/main" count="6354" uniqueCount="358">
  <si>
    <t>UNM Vs Peer Flag</t>
  </si>
  <si>
    <t>UnitID</t>
  </si>
  <si>
    <t>Institution Name</t>
  </si>
  <si>
    <t>Fiscal Year</t>
  </si>
  <si>
    <t>Carnegie</t>
  </si>
  <si>
    <t>Medical Flag</t>
  </si>
  <si>
    <t>CHE Peers</t>
  </si>
  <si>
    <t>AAU</t>
  </si>
  <si>
    <t>PEP Group</t>
  </si>
  <si>
    <t>Instruction</t>
  </si>
  <si>
    <t>Research</t>
  </si>
  <si>
    <t>Pub Serv</t>
  </si>
  <si>
    <t>Acad Support</t>
  </si>
  <si>
    <t>Stu Services</t>
  </si>
  <si>
    <t>Inst Support</t>
  </si>
  <si>
    <t>Op &amp; Maint</t>
  </si>
  <si>
    <t>Schol &amp; Fell</t>
  </si>
  <si>
    <t>Total E&amp;G</t>
  </si>
  <si>
    <t>1</t>
  </si>
  <si>
    <t>187985</t>
  </si>
  <si>
    <t>University of New Mexico-Main Campus</t>
  </si>
  <si>
    <t>2002-03</t>
  </si>
  <si>
    <t>Y</t>
  </si>
  <si>
    <t>Rsch</t>
  </si>
  <si>
    <t>2</t>
  </si>
  <si>
    <t>2003-04</t>
  </si>
  <si>
    <t>2004-05</t>
  </si>
  <si>
    <t>2005-06</t>
  </si>
  <si>
    <t>2006-07</t>
  </si>
  <si>
    <t>9</t>
  </si>
  <si>
    <t>100663</t>
  </si>
  <si>
    <t>University of Alabama at Birmingham</t>
  </si>
  <si>
    <t>100706</t>
  </si>
  <si>
    <t>University of Alabama in Huntsville</t>
  </si>
  <si>
    <t>100751</t>
  </si>
  <si>
    <t>University of Alabama</t>
  </si>
  <si>
    <t>100858</t>
  </si>
  <si>
    <t>Auburn University Main Campus</t>
  </si>
  <si>
    <t>102614</t>
  </si>
  <si>
    <t>University of Alaska Fairbanks</t>
  </si>
  <si>
    <t>104151</t>
  </si>
  <si>
    <t>Arizona State University at the Tempe Campus</t>
  </si>
  <si>
    <t>104179</t>
  </si>
  <si>
    <t>University of Arizona</t>
  </si>
  <si>
    <t>105330</t>
  </si>
  <si>
    <t>Northern Arizona University</t>
  </si>
  <si>
    <t>106397</t>
  </si>
  <si>
    <t>University of Arkansas Main Campus</t>
  </si>
  <si>
    <t>110635</t>
  </si>
  <si>
    <t>University of California-Berkeley</t>
  </si>
  <si>
    <t>110644</t>
  </si>
  <si>
    <t>University of California-Davis</t>
  </si>
  <si>
    <t>110653</t>
  </si>
  <si>
    <t>University of California-Irvine</t>
  </si>
  <si>
    <t>110662</t>
  </si>
  <si>
    <t>University of California-Los Angeles</t>
  </si>
  <si>
    <t>110671</t>
  </si>
  <si>
    <t>University of California-Riverside</t>
  </si>
  <si>
    <t>110680</t>
  </si>
  <si>
    <t>University of California-San Diego</t>
  </si>
  <si>
    <t>110705</t>
  </si>
  <si>
    <t>University of California-Santa Barbara</t>
  </si>
  <si>
    <t>110714</t>
  </si>
  <si>
    <t>University of California-Santa Cruz</t>
  </si>
  <si>
    <t>122409</t>
  </si>
  <si>
    <t>San Diego State University</t>
  </si>
  <si>
    <t>126562</t>
  </si>
  <si>
    <t>University of Colorado at Denver and Health Sciences Center</t>
  </si>
  <si>
    <t>126614</t>
  </si>
  <si>
    <t>University of Colorado at Boulder</t>
  </si>
  <si>
    <t>126775</t>
  </si>
  <si>
    <t>Colorado School of Mines</t>
  </si>
  <si>
    <t>126818</t>
  </si>
  <si>
    <t>Colorado State University</t>
  </si>
  <si>
    <t>129020</t>
  </si>
  <si>
    <t>University of Connecticut</t>
  </si>
  <si>
    <t>132903</t>
  </si>
  <si>
    <t>University of Central Florida</t>
  </si>
  <si>
    <t>133669</t>
  </si>
  <si>
    <t>Florida Atlantic University</t>
  </si>
  <si>
    <t>133951</t>
  </si>
  <si>
    <t>Florida International University</t>
  </si>
  <si>
    <t>134097</t>
  </si>
  <si>
    <t>Florida State University</t>
  </si>
  <si>
    <t>134130</t>
  </si>
  <si>
    <t>University of Florida</t>
  </si>
  <si>
    <t>137351</t>
  </si>
  <si>
    <t>University of South Florida</t>
  </si>
  <si>
    <t>139755</t>
  </si>
  <si>
    <t>Georgia Institute of Technology-Main Campus</t>
  </si>
  <si>
    <t>139940</t>
  </si>
  <si>
    <t>Georgia State University</t>
  </si>
  <si>
    <t>139959</t>
  </si>
  <si>
    <t>University of Georgia</t>
  </si>
  <si>
    <t>141574</t>
  </si>
  <si>
    <t>University of Hawaii at Manoa</t>
  </si>
  <si>
    <t>142285</t>
  </si>
  <si>
    <t>University of Idaho</t>
  </si>
  <si>
    <t>145600</t>
  </si>
  <si>
    <t>University of Illinois at Chicago</t>
  </si>
  <si>
    <t>145637</t>
  </si>
  <si>
    <t>University of Illinois at Urbana-Champaign</t>
  </si>
  <si>
    <t>147703</t>
  </si>
  <si>
    <t>Northern Illinois University</t>
  </si>
  <si>
    <t>149222</t>
  </si>
  <si>
    <t>Southern Illinois University Carbondale</t>
  </si>
  <si>
    <t>151111</t>
  </si>
  <si>
    <t>Indiana University-Purdue University-Indianapolis</t>
  </si>
  <si>
    <t>151351</t>
  </si>
  <si>
    <t>Indiana University-Bloomington</t>
  </si>
  <si>
    <t>153603</t>
  </si>
  <si>
    <t>Iowa State University</t>
  </si>
  <si>
    <t>153658</t>
  </si>
  <si>
    <t>University of Iowa</t>
  </si>
  <si>
    <t>155317</t>
  </si>
  <si>
    <t>University of Kansas Main Campus</t>
  </si>
  <si>
    <t>155399</t>
  </si>
  <si>
    <t>Kansas State University</t>
  </si>
  <si>
    <t>156125</t>
  </si>
  <si>
    <t>Wichita State University</t>
  </si>
  <si>
    <t>157085</t>
  </si>
  <si>
    <t>University of Kentucky</t>
  </si>
  <si>
    <t>157289</t>
  </si>
  <si>
    <t>University of Louisville</t>
  </si>
  <si>
    <t>159391</t>
  </si>
  <si>
    <t>Louisiana State University and Agricultural &amp; Mechanical College</t>
  </si>
  <si>
    <t>159939</t>
  </si>
  <si>
    <t>University of New Orleans</t>
  </si>
  <si>
    <t>160658</t>
  </si>
  <si>
    <t>University of Louisiana at Lafayette</t>
  </si>
  <si>
    <t>161253</t>
  </si>
  <si>
    <t>University of Maine</t>
  </si>
  <si>
    <t>163268</t>
  </si>
  <si>
    <t>University of Maryland-Baltimore County</t>
  </si>
  <si>
    <t>163286</t>
  </si>
  <si>
    <t>University of Maryland-College Park</t>
  </si>
  <si>
    <t>166629</t>
  </si>
  <si>
    <t>University of Massachusetts-Amherst</t>
  </si>
  <si>
    <t>170976</t>
  </si>
  <si>
    <t>University of Michigan-Ann Arbor</t>
  </si>
  <si>
    <t>171100</t>
  </si>
  <si>
    <t>Michigan State University</t>
  </si>
  <si>
    <t>171128</t>
  </si>
  <si>
    <t>Michigan Technological University</t>
  </si>
  <si>
    <t>172644</t>
  </si>
  <si>
    <t>Wayne State University</t>
  </si>
  <si>
    <t>172699</t>
  </si>
  <si>
    <t>Western Michigan University</t>
  </si>
  <si>
    <t>174066</t>
  </si>
  <si>
    <t>University of Minnesota-Twin Cities</t>
  </si>
  <si>
    <t>175856</t>
  </si>
  <si>
    <t>Jackson State University</t>
  </si>
  <si>
    <t>176017</t>
  </si>
  <si>
    <t>University of Mississippi Main Campus</t>
  </si>
  <si>
    <t>176080</t>
  </si>
  <si>
    <t>Mississippi State University</t>
  </si>
  <si>
    <t>176372</t>
  </si>
  <si>
    <t>University of Southern Mississippi</t>
  </si>
  <si>
    <t>178396</t>
  </si>
  <si>
    <t>University of Missouri-Columbia</t>
  </si>
  <si>
    <t>178402</t>
  </si>
  <si>
    <t>University of Missouri-Kansas City</t>
  </si>
  <si>
    <t>178411</t>
  </si>
  <si>
    <t>University of Missouri-Rolla</t>
  </si>
  <si>
    <t>178420</t>
  </si>
  <si>
    <t>University of Missouri-St Louis</t>
  </si>
  <si>
    <t>180461</t>
  </si>
  <si>
    <t>Montana State University-Bozeman</t>
  </si>
  <si>
    <t>180489</t>
  </si>
  <si>
    <t>University of Montana</t>
  </si>
  <si>
    <t>181464</t>
  </si>
  <si>
    <t>University of Nebraska at Lincoln</t>
  </si>
  <si>
    <t>182281</t>
  </si>
  <si>
    <t>University of Nevada-Las Vegas</t>
  </si>
  <si>
    <t>182290</t>
  </si>
  <si>
    <t>University of Nevada-Reno</t>
  </si>
  <si>
    <t>183044</t>
  </si>
  <si>
    <t>University of New Hampshire-Main Campus</t>
  </si>
  <si>
    <t>185828</t>
  </si>
  <si>
    <t>New Jersey Institute of Technology</t>
  </si>
  <si>
    <t>186380</t>
  </si>
  <si>
    <t>Rutgers University-New Brunswick/Piscataway</t>
  </si>
  <si>
    <t>188030</t>
  </si>
  <si>
    <t>New Mexico State University-Main Campus</t>
  </si>
  <si>
    <t>190576</t>
  </si>
  <si>
    <t>CUNY Graduate School and University Center</t>
  </si>
  <si>
    <t>196060</t>
  </si>
  <si>
    <t>SUNY at Albany</t>
  </si>
  <si>
    <t>196079</t>
  </si>
  <si>
    <t>SUNY at Binghamton</t>
  </si>
  <si>
    <t>196088</t>
  </si>
  <si>
    <t>SUNY at Buffalo</t>
  </si>
  <si>
    <t>196097</t>
  </si>
  <si>
    <t>Stony Brook University</t>
  </si>
  <si>
    <t>196103</t>
  </si>
  <si>
    <t>SUNY College of Environmental Science and Forestry</t>
  </si>
  <si>
    <t>199120</t>
  </si>
  <si>
    <t>University of North Carolina at Chapel Hill</t>
  </si>
  <si>
    <t>199148</t>
  </si>
  <si>
    <t>University of North Carolina at Greensboro</t>
  </si>
  <si>
    <t>199193</t>
  </si>
  <si>
    <t>North Carolina State University at Raleigh</t>
  </si>
  <si>
    <t>200280</t>
  </si>
  <si>
    <t>University of North Dakota</t>
  </si>
  <si>
    <t>200332</t>
  </si>
  <si>
    <t>North Dakota State University-Main Campus</t>
  </si>
  <si>
    <t>200800</t>
  </si>
  <si>
    <t>University of Akron Main Campus</t>
  </si>
  <si>
    <t>201441</t>
  </si>
  <si>
    <t>Bowling Green State University-Main Campus</t>
  </si>
  <si>
    <t>201885</t>
  </si>
  <si>
    <t>University of Cincinnati-Main Campus</t>
  </si>
  <si>
    <t>203517</t>
  </si>
  <si>
    <t>Kent State University-Kent Campus</t>
  </si>
  <si>
    <t>204024</t>
  </si>
  <si>
    <t>Miami University-Oxford</t>
  </si>
  <si>
    <t>204796</t>
  </si>
  <si>
    <t>Ohio State University-Main Campus</t>
  </si>
  <si>
    <t>204857</t>
  </si>
  <si>
    <t>Ohio University-Main Campus</t>
  </si>
  <si>
    <t>206084</t>
  </si>
  <si>
    <t>University of Toledo-Main Campus</t>
  </si>
  <si>
    <t>206604</t>
  </si>
  <si>
    <t>Wright State University-Main Campus</t>
  </si>
  <si>
    <t>207388</t>
  </si>
  <si>
    <t>Oklahoma State University-Main Campus</t>
  </si>
  <si>
    <t>207500</t>
  </si>
  <si>
    <t>University of Oklahoma Norman Campus</t>
  </si>
  <si>
    <t>209542</t>
  </si>
  <si>
    <t>Oregon State University</t>
  </si>
  <si>
    <t>209551</t>
  </si>
  <si>
    <t>University of Oregon</t>
  </si>
  <si>
    <t>214777</t>
  </si>
  <si>
    <t>Pennsylvania State University-Penn State Main Campus</t>
  </si>
  <si>
    <t>215293</t>
  </si>
  <si>
    <t>University of Pittsburgh-Main Campus</t>
  </si>
  <si>
    <t>216339</t>
  </si>
  <si>
    <t>Temple University</t>
  </si>
  <si>
    <t>217484</t>
  </si>
  <si>
    <t>University of Rhode Island</t>
  </si>
  <si>
    <t>217882</t>
  </si>
  <si>
    <t>Clemson University</t>
  </si>
  <si>
    <t>218663</t>
  </si>
  <si>
    <t>University of South Carolina-Columbia</t>
  </si>
  <si>
    <t>219356</t>
  </si>
  <si>
    <t>South Dakota State University</t>
  </si>
  <si>
    <t>220862</t>
  </si>
  <si>
    <t>University of Memphis</t>
  </si>
  <si>
    <t>221759</t>
  </si>
  <si>
    <t>University of Tennessee</t>
  </si>
  <si>
    <t>225511</t>
  </si>
  <si>
    <t>University of Houston</t>
  </si>
  <si>
    <t>227216</t>
  </si>
  <si>
    <t>University of North Texas</t>
  </si>
  <si>
    <t>228723</t>
  </si>
  <si>
    <t>Texas A &amp; M University</t>
  </si>
  <si>
    <t>228769</t>
  </si>
  <si>
    <t>University of Texas at Arlington</t>
  </si>
  <si>
    <t>228778</t>
  </si>
  <si>
    <t>University of Texas at Austin</t>
  </si>
  <si>
    <t>228787</t>
  </si>
  <si>
    <t>University of Texas at Dallas</t>
  </si>
  <si>
    <t>228796</t>
  </si>
  <si>
    <t>University of Texas at El Paso</t>
  </si>
  <si>
    <t>229115</t>
  </si>
  <si>
    <t>Texas Tech University</t>
  </si>
  <si>
    <t>230038</t>
  </si>
  <si>
    <t>Brigham Young University</t>
  </si>
  <si>
    <t>230728</t>
  </si>
  <si>
    <t>Utah State University</t>
  </si>
  <si>
    <t>230764</t>
  </si>
  <si>
    <t>University of Utah</t>
  </si>
  <si>
    <t>231174</t>
  </si>
  <si>
    <t>University of Vermont</t>
  </si>
  <si>
    <t>231624</t>
  </si>
  <si>
    <t>College of William and Mary</t>
  </si>
  <si>
    <t>232186</t>
  </si>
  <si>
    <t>George Mason University</t>
  </si>
  <si>
    <t>232982</t>
  </si>
  <si>
    <t>Old Dominion University</t>
  </si>
  <si>
    <t>233921</t>
  </si>
  <si>
    <t>Virginia Polytechnic Institute and State University</t>
  </si>
  <si>
    <t>234030</t>
  </si>
  <si>
    <t>Virginia Commonwealth University</t>
  </si>
  <si>
    <t>234076</t>
  </si>
  <si>
    <t>University of Virginia-Main Campus</t>
  </si>
  <si>
    <t>236939</t>
  </si>
  <si>
    <t>Washington State University</t>
  </si>
  <si>
    <t>236948</t>
  </si>
  <si>
    <t>University of Washington-Seattle Campus</t>
  </si>
  <si>
    <t>238032</t>
  </si>
  <si>
    <t>West Virginia University</t>
  </si>
  <si>
    <t>240444</t>
  </si>
  <si>
    <t>University of Wisconsin-Madison</t>
  </si>
  <si>
    <t>240453</t>
  </si>
  <si>
    <t>University of Wisconsin-Milwaukee</t>
  </si>
  <si>
    <t>240727</t>
  </si>
  <si>
    <t>University of Wyoming</t>
  </si>
  <si>
    <t>243221</t>
  </si>
  <si>
    <t>University of Puerto Rico-Rio Piedras Campus</t>
  </si>
  <si>
    <t>243780</t>
  </si>
  <si>
    <t>Purdue University-Main Campus</t>
  </si>
  <si>
    <t>Student FTE</t>
  </si>
  <si>
    <t>Instruction per FTE</t>
  </si>
  <si>
    <t>Inst Support per Tot E&amp;G</t>
  </si>
  <si>
    <t>UNM-Main Campus without Medical</t>
  </si>
  <si>
    <t>Institutional Support as a Percentage of Total E&amp;G</t>
  </si>
  <si>
    <t>By different peer groupings and by institutions with a Medical School and those Without.</t>
  </si>
  <si>
    <t>The following tab gives IPEDS Finance data for UNM and public universities that are Carnegie High (16) or Very High (15) research.</t>
  </si>
  <si>
    <t>UNM data is presented as reported to IPEDS, with Medical School data, and as adjusted by the Controller's Office with Medical School omitted.</t>
  </si>
  <si>
    <t>Three columns are set to identify some different peer groupings.  The CHE peers, public AAU institutions, and public research universities</t>
  </si>
  <si>
    <t>neighboring states (Texas, Oklahoma, Colorado, Utah, Nevada, and Arizona)</t>
  </si>
  <si>
    <t xml:space="preserve"> </t>
  </si>
  <si>
    <t>UNM no Medical</t>
  </si>
  <si>
    <t>UNM Main</t>
  </si>
  <si>
    <t>Peer Average</t>
  </si>
  <si>
    <t>Fiscal Yr</t>
  </si>
  <si>
    <t>Medical?</t>
  </si>
  <si>
    <t>Percent</t>
  </si>
  <si>
    <t>All Institutions</t>
  </si>
  <si>
    <t>AAU Publics</t>
  </si>
  <si>
    <t>Regional Public Research</t>
  </si>
  <si>
    <t>Instructional Dollars per FTE Student</t>
  </si>
  <si>
    <t>(FTE was not available in IPEDS for 2002-03)</t>
  </si>
  <si>
    <t>$ per FTE</t>
  </si>
  <si>
    <t>The tabs show some summary data by these different groupings.</t>
  </si>
  <si>
    <t>Instruction per total E &amp; G</t>
  </si>
  <si>
    <t>Research per total E &amp; G</t>
  </si>
  <si>
    <t>Public Service per total E &amp; G</t>
  </si>
  <si>
    <t>Academic Support per Total E &amp; G</t>
  </si>
  <si>
    <t>O &amp; M per total E &amp; G</t>
  </si>
  <si>
    <t>S &amp; F per total E &amp; G</t>
  </si>
  <si>
    <t>E &amp; G per total E &amp; G</t>
  </si>
  <si>
    <t>Student Servicest per total E &amp; G</t>
  </si>
  <si>
    <t>Total of Instruction, Research &amp; Public Service</t>
  </si>
  <si>
    <t>UNM (with SOM)</t>
  </si>
  <si>
    <t>All Public Research</t>
  </si>
  <si>
    <t>Regionals</t>
  </si>
  <si>
    <t>Pecent of Total E &amp; G Expenditures Spent on Primary Mission of Instruction, Research, &amp; Public Service</t>
  </si>
  <si>
    <t>For Institutions with Medical Schools</t>
  </si>
  <si>
    <t>For Institutions without Medical Schools</t>
  </si>
  <si>
    <t>Percent of UNM Total E &amp; G Expenditures</t>
  </si>
  <si>
    <t>With School of Medicine Expense</t>
  </si>
  <si>
    <t>Public Service</t>
  </si>
  <si>
    <t>Student Services</t>
  </si>
  <si>
    <t>Institutional Support</t>
  </si>
  <si>
    <t>Plant Operation &amp; Maint</t>
  </si>
  <si>
    <t>Scholarships &amp; Fellowships</t>
  </si>
  <si>
    <t>Without School of Medicine Expense</t>
  </si>
  <si>
    <t>Academic support</t>
  </si>
  <si>
    <t>Academic Support</t>
  </si>
  <si>
    <t>Total of Instruction, Research, and Public Service</t>
  </si>
  <si>
    <t>Student Services per total E &amp; G</t>
  </si>
  <si>
    <t>Appendix B-4 Regional Peers</t>
  </si>
  <si>
    <t>Appendix B-5  AAU Peers</t>
  </si>
  <si>
    <t>S &amp; F per total  E &amp; G</t>
  </si>
  <si>
    <t>Appendix B-6  All Institutions</t>
  </si>
  <si>
    <t>Appendix B-3 CHE Peer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</si>
</sst>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$&quot;#,##0"/>
    <numFmt numFmtId="167" formatCode="&quot;$&quot;#,##0.0_);[Red]\(&quot;$&quot;#,##0.0\)"/>
    <numFmt numFmtId="168" formatCode="0.0%"/>
  </numFmts>
  <fonts count="5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 wrapText="1"/>
    </xf>
    <xf numFmtId="6" fontId="5" fillId="0" borderId="0" xfId="43" applyNumberFormat="1" applyFont="1" applyAlignment="1">
      <alignment horizontal="center" wrapText="1"/>
    </xf>
    <xf numFmtId="6" fontId="4" fillId="0" borderId="0" xfId="43" applyNumberFormat="1" applyFont="1" applyAlignment="1">
      <alignment/>
    </xf>
    <xf numFmtId="168" fontId="4" fillId="0" borderId="0" xfId="55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0" fontId="4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0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10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0" fontId="4" fillId="0" borderId="0" xfId="55" applyNumberFormat="1" applyFont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6" fontId="10" fillId="0" borderId="0" xfId="43" applyNumberFormat="1" applyFont="1" applyAlignment="1">
      <alignment horizontal="center" wrapText="1"/>
    </xf>
    <xf numFmtId="10" fontId="10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horizontal="center" wrapText="1"/>
    </xf>
    <xf numFmtId="0" fontId="6" fillId="33" borderId="0" xfId="0" applyFont="1" applyFill="1" applyAlignment="1">
      <alignment/>
    </xf>
    <xf numFmtId="10" fontId="6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6" fontId="11" fillId="33" borderId="0" xfId="43" applyNumberFormat="1" applyFont="1" applyFill="1" applyAlignment="1">
      <alignment/>
    </xf>
    <xf numFmtId="10" fontId="11" fillId="33" borderId="0" xfId="55" applyNumberFormat="1" applyFont="1" applyFill="1" applyAlignment="1">
      <alignment/>
    </xf>
    <xf numFmtId="166" fontId="11" fillId="33" borderId="0" xfId="0" applyNumberFormat="1" applyFont="1" applyFill="1" applyAlignment="1">
      <alignment/>
    </xf>
    <xf numFmtId="10" fontId="11" fillId="33" borderId="22" xfId="55" applyNumberFormat="1" applyFont="1" applyFill="1" applyBorder="1" applyAlignment="1">
      <alignment/>
    </xf>
    <xf numFmtId="10" fontId="11" fillId="33" borderId="23" xfId="55" applyNumberFormat="1" applyFont="1" applyFill="1" applyBorder="1" applyAlignment="1">
      <alignment/>
    </xf>
    <xf numFmtId="10" fontId="11" fillId="33" borderId="0" xfId="55" applyNumberFormat="1" applyFont="1" applyFill="1" applyBorder="1" applyAlignment="1">
      <alignment/>
    </xf>
    <xf numFmtId="168" fontId="11" fillId="33" borderId="0" xfId="55" applyNumberFormat="1" applyFont="1" applyFill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6" fontId="11" fillId="0" borderId="0" xfId="43" applyNumberFormat="1" applyFont="1" applyAlignment="1">
      <alignment/>
    </xf>
    <xf numFmtId="10" fontId="11" fillId="0" borderId="0" xfId="55" applyNumberFormat="1" applyFont="1" applyAlignment="1">
      <alignment/>
    </xf>
    <xf numFmtId="166" fontId="11" fillId="0" borderId="0" xfId="0" applyNumberFormat="1" applyFont="1" applyAlignment="1">
      <alignment/>
    </xf>
    <xf numFmtId="10" fontId="11" fillId="0" borderId="22" xfId="55" applyNumberFormat="1" applyFont="1" applyBorder="1" applyAlignment="1">
      <alignment/>
    </xf>
    <xf numFmtId="10" fontId="11" fillId="0" borderId="23" xfId="55" applyNumberFormat="1" applyFont="1" applyBorder="1" applyAlignment="1">
      <alignment/>
    </xf>
    <xf numFmtId="10" fontId="11" fillId="0" borderId="0" xfId="55" applyNumberFormat="1" applyFont="1" applyBorder="1" applyAlignment="1">
      <alignment/>
    </xf>
    <xf numFmtId="168" fontId="11" fillId="0" borderId="0" xfId="55" applyNumberFormat="1" applyFont="1" applyAlignment="1">
      <alignment/>
    </xf>
    <xf numFmtId="10" fontId="11" fillId="33" borderId="24" xfId="55" applyNumberFormat="1" applyFont="1" applyFill="1" applyBorder="1" applyAlignment="1">
      <alignment/>
    </xf>
    <xf numFmtId="49" fontId="1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3" fontId="11" fillId="34" borderId="0" xfId="0" applyNumberFormat="1" applyFont="1" applyFill="1" applyAlignment="1">
      <alignment/>
    </xf>
    <xf numFmtId="6" fontId="11" fillId="34" borderId="0" xfId="43" applyNumberFormat="1" applyFont="1" applyFill="1" applyAlignment="1">
      <alignment/>
    </xf>
    <xf numFmtId="10" fontId="11" fillId="34" borderId="0" xfId="55" applyNumberFormat="1" applyFont="1" applyFill="1" applyBorder="1" applyAlignment="1">
      <alignment/>
    </xf>
    <xf numFmtId="10" fontId="11" fillId="34" borderId="0" xfId="55" applyNumberFormat="1" applyFont="1" applyFill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68" fontId="0" fillId="0" borderId="0" xfId="0" applyNumberFormat="1" applyAlignment="1">
      <alignment wrapText="1"/>
    </xf>
    <xf numFmtId="168" fontId="4" fillId="0" borderId="25" xfId="55" applyNumberFormat="1" applyFont="1" applyBorder="1" applyAlignment="1">
      <alignment/>
    </xf>
    <xf numFmtId="168" fontId="4" fillId="0" borderId="0" xfId="55" applyNumberFormat="1" applyFont="1" applyBorder="1" applyAlignment="1">
      <alignment/>
    </xf>
    <xf numFmtId="168" fontId="4" fillId="0" borderId="23" xfId="55" applyNumberFormat="1" applyFont="1" applyBorder="1" applyAlignment="1">
      <alignment/>
    </xf>
    <xf numFmtId="0" fontId="4" fillId="34" borderId="0" xfId="0" applyFont="1" applyFill="1" applyAlignment="1">
      <alignment horizontal="center"/>
    </xf>
    <xf numFmtId="3" fontId="4" fillId="34" borderId="0" xfId="0" applyNumberFormat="1" applyFont="1" applyFill="1" applyAlignment="1">
      <alignment/>
    </xf>
    <xf numFmtId="6" fontId="4" fillId="34" borderId="0" xfId="43" applyNumberFormat="1" applyFont="1" applyFill="1" applyAlignment="1">
      <alignment/>
    </xf>
    <xf numFmtId="168" fontId="4" fillId="34" borderId="0" xfId="55" applyNumberFormat="1" applyFont="1" applyFill="1" applyAlignment="1">
      <alignment/>
    </xf>
    <xf numFmtId="168" fontId="4" fillId="0" borderId="0" xfId="55" applyNumberFormat="1" applyFont="1" applyFill="1" applyBorder="1" applyAlignment="1">
      <alignment/>
    </xf>
    <xf numFmtId="168" fontId="4" fillId="0" borderId="23" xfId="55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6" fontId="11" fillId="33" borderId="22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6" fontId="4" fillId="0" borderId="0" xfId="43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6" fontId="5" fillId="0" borderId="0" xfId="43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/>
    </xf>
    <xf numFmtId="6" fontId="4" fillId="34" borderId="0" xfId="43" applyNumberFormat="1" applyFont="1" applyFill="1" applyBorder="1" applyAlignment="1">
      <alignment/>
    </xf>
    <xf numFmtId="168" fontId="4" fillId="34" borderId="0" xfId="55" applyNumberFormat="1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Uses of UNM Funds With School of Medicine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225"/>
          <c:w val="0.94875"/>
          <c:h val="0.5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'UNM compare'!$A$5</c:f>
              <c:strCache>
                <c:ptCount val="1"/>
                <c:pt idx="0">
                  <c:v>Instruction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compare'!$B$4:$F$4</c:f>
              <c:strCache/>
            </c:strRef>
          </c:cat>
          <c:val>
            <c:numRef>
              <c:f>'UNM compare'!$B$5:$F$5</c:f>
              <c:numCache/>
            </c:numRef>
          </c:val>
        </c:ser>
        <c:ser>
          <c:idx val="1"/>
          <c:order val="1"/>
          <c:tx>
            <c:strRef>
              <c:f>'UNM compare'!$A$6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compare'!$B$4:$F$4</c:f>
              <c:strCache/>
            </c:strRef>
          </c:cat>
          <c:val>
            <c:numRef>
              <c:f>'UNM compare'!$B$6:$F$6</c:f>
              <c:numCache/>
            </c:numRef>
          </c:val>
        </c:ser>
        <c:ser>
          <c:idx val="2"/>
          <c:order val="2"/>
          <c:tx>
            <c:strRef>
              <c:f>'UNM compare'!$A$7</c:f>
              <c:strCache>
                <c:ptCount val="1"/>
                <c:pt idx="0">
                  <c:v>Public Service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compare'!$B$4:$F$4</c:f>
              <c:strCache/>
            </c:strRef>
          </c:cat>
          <c:val>
            <c:numRef>
              <c:f>'UNM compare'!$B$7:$F$7</c:f>
              <c:numCache/>
            </c:numRef>
          </c:val>
        </c:ser>
        <c:ser>
          <c:idx val="3"/>
          <c:order val="3"/>
          <c:tx>
            <c:strRef>
              <c:f>'UNM compare'!$A$8</c:f>
              <c:strCache>
                <c:ptCount val="1"/>
                <c:pt idx="0">
                  <c:v>Academic Support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compare'!$B$4:$F$4</c:f>
              <c:strCache/>
            </c:strRef>
          </c:cat>
          <c:val>
            <c:numRef>
              <c:f>'UNM compare'!$B$8:$F$8</c:f>
              <c:numCache/>
            </c:numRef>
          </c:val>
        </c:ser>
        <c:ser>
          <c:idx val="4"/>
          <c:order val="4"/>
          <c:tx>
            <c:strRef>
              <c:f>'UNM compare'!$A$9</c:f>
              <c:strCache>
                <c:ptCount val="1"/>
                <c:pt idx="0">
                  <c:v>Student Services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compare'!$B$4:$F$4</c:f>
              <c:strCache/>
            </c:strRef>
          </c:cat>
          <c:val>
            <c:numRef>
              <c:f>'UNM compare'!$B$9:$F$9</c:f>
              <c:numCache/>
            </c:numRef>
          </c:val>
        </c:ser>
        <c:ser>
          <c:idx val="5"/>
          <c:order val="5"/>
          <c:tx>
            <c:strRef>
              <c:f>'UNM compare'!$A$10</c:f>
              <c:strCache>
                <c:ptCount val="1"/>
                <c:pt idx="0">
                  <c:v>Institutional Support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compare'!$B$4:$F$4</c:f>
              <c:strCache/>
            </c:strRef>
          </c:cat>
          <c:val>
            <c:numRef>
              <c:f>'UNM compare'!$B$10:$F$10</c:f>
              <c:numCache/>
            </c:numRef>
          </c:val>
        </c:ser>
        <c:ser>
          <c:idx val="6"/>
          <c:order val="6"/>
          <c:tx>
            <c:strRef>
              <c:f>'UNM compare'!$A$11</c:f>
              <c:strCache>
                <c:ptCount val="1"/>
                <c:pt idx="0">
                  <c:v>Plant Operation &amp; Maint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compare'!$B$4:$F$4</c:f>
              <c:strCache/>
            </c:strRef>
          </c:cat>
          <c:val>
            <c:numRef>
              <c:f>'UNM compare'!$B$11:$F$11</c:f>
              <c:numCache/>
            </c:numRef>
          </c:val>
        </c:ser>
        <c:ser>
          <c:idx val="7"/>
          <c:order val="7"/>
          <c:tx>
            <c:strRef>
              <c:f>'UNM compare'!$A$12</c:f>
              <c:strCache>
                <c:ptCount val="1"/>
                <c:pt idx="0">
                  <c:v>Scholarships &amp; Fellowships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compare'!$B$4:$F$4</c:f>
              <c:strCache/>
            </c:strRef>
          </c:cat>
          <c:val>
            <c:numRef>
              <c:f>'UNM compare'!$B$12:$F$12</c:f>
              <c:numCache/>
            </c:numRef>
          </c:val>
        </c:ser>
        <c:axId val="10675236"/>
        <c:axId val="28968261"/>
      </c:barChart>
      <c:catAx>
        <c:axId val="106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25"/>
          <c:y val="0.841"/>
          <c:w val="0.827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Use of UNM Funds Without School of Medicine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875"/>
          <c:w val="0.948"/>
          <c:h val="0.5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'UNM compare'!$A$21</c:f>
              <c:strCache>
                <c:ptCount val="1"/>
                <c:pt idx="0">
                  <c:v>Instruction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compare'!$B$20:$F$20</c:f>
              <c:strCache/>
            </c:strRef>
          </c:cat>
          <c:val>
            <c:numRef>
              <c:f>'UNM compare'!$B$21:$F$21</c:f>
              <c:numCache/>
            </c:numRef>
          </c:val>
        </c:ser>
        <c:ser>
          <c:idx val="1"/>
          <c:order val="1"/>
          <c:tx>
            <c:strRef>
              <c:f>'UNM compare'!$A$22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compare'!$B$20:$F$20</c:f>
              <c:strCache/>
            </c:strRef>
          </c:cat>
          <c:val>
            <c:numRef>
              <c:f>'UNM compare'!$B$22:$F$22</c:f>
              <c:numCache/>
            </c:numRef>
          </c:val>
        </c:ser>
        <c:ser>
          <c:idx val="2"/>
          <c:order val="2"/>
          <c:tx>
            <c:strRef>
              <c:f>'UNM compare'!$A$23</c:f>
              <c:strCache>
                <c:ptCount val="1"/>
                <c:pt idx="0">
                  <c:v>Public Service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compare'!$B$20:$F$20</c:f>
              <c:strCache/>
            </c:strRef>
          </c:cat>
          <c:val>
            <c:numRef>
              <c:f>'UNM compare'!$B$23:$F$23</c:f>
              <c:numCache/>
            </c:numRef>
          </c:val>
        </c:ser>
        <c:ser>
          <c:idx val="3"/>
          <c:order val="3"/>
          <c:tx>
            <c:strRef>
              <c:f>'UNM compare'!$A$24</c:f>
              <c:strCache>
                <c:ptCount val="1"/>
                <c:pt idx="0">
                  <c:v>Academic Support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compare'!$B$20:$F$20</c:f>
              <c:strCache/>
            </c:strRef>
          </c:cat>
          <c:val>
            <c:numRef>
              <c:f>'UNM compare'!$B$24:$F$24</c:f>
              <c:numCache/>
            </c:numRef>
          </c:val>
        </c:ser>
        <c:ser>
          <c:idx val="4"/>
          <c:order val="4"/>
          <c:tx>
            <c:strRef>
              <c:f>'UNM compare'!$A$25</c:f>
              <c:strCache>
                <c:ptCount val="1"/>
                <c:pt idx="0">
                  <c:v>Student Services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compare'!$B$20:$F$20</c:f>
              <c:strCache/>
            </c:strRef>
          </c:cat>
          <c:val>
            <c:numRef>
              <c:f>'UNM compare'!$B$25:$F$25</c:f>
              <c:numCache/>
            </c:numRef>
          </c:val>
        </c:ser>
        <c:ser>
          <c:idx val="5"/>
          <c:order val="5"/>
          <c:tx>
            <c:strRef>
              <c:f>'UNM compare'!$A$26</c:f>
              <c:strCache>
                <c:ptCount val="1"/>
                <c:pt idx="0">
                  <c:v>Institutional Support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compare'!$B$20:$F$20</c:f>
              <c:strCache/>
            </c:strRef>
          </c:cat>
          <c:val>
            <c:numRef>
              <c:f>'UNM compare'!$B$26:$F$26</c:f>
              <c:numCache/>
            </c:numRef>
          </c:val>
        </c:ser>
        <c:ser>
          <c:idx val="6"/>
          <c:order val="6"/>
          <c:tx>
            <c:strRef>
              <c:f>'UNM compare'!$A$27</c:f>
              <c:strCache>
                <c:ptCount val="1"/>
                <c:pt idx="0">
                  <c:v>Plant Operation &amp; Maint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compare'!$B$20:$F$20</c:f>
              <c:strCache/>
            </c:strRef>
          </c:cat>
          <c:val>
            <c:numRef>
              <c:f>'UNM compare'!$B$27:$F$27</c:f>
              <c:numCache/>
            </c:numRef>
          </c:val>
        </c:ser>
        <c:ser>
          <c:idx val="7"/>
          <c:order val="7"/>
          <c:tx>
            <c:strRef>
              <c:f>'UNM compare'!$A$28</c:f>
              <c:strCache>
                <c:ptCount val="1"/>
                <c:pt idx="0">
                  <c:v>Scholarships &amp; Fellowships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'UNM compare'!$B$20:$F$20</c:f>
              <c:strCache/>
            </c:strRef>
          </c:cat>
          <c:val>
            <c:numRef>
              <c:f>'UNM compare'!$B$28:$F$28</c:f>
              <c:numCache/>
            </c:numRef>
          </c:val>
        </c:ser>
        <c:axId val="59387758"/>
        <c:axId val="64727775"/>
      </c:barChart>
      <c:catAx>
        <c:axId val="59387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7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"/>
          <c:y val="0.841"/>
          <c:w val="0.840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Total E &amp; G Expenditures Spent On Primary Mission of Instruction, Research, &amp; Public Service With Medical Schools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385"/>
          <c:w val="0.9325"/>
          <c:h val="0.5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Mission'!$A$5</c:f>
              <c:strCache>
                <c:ptCount val="1"/>
                <c:pt idx="0">
                  <c:v>UNM (with SOM)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Mission'!$B$4:$F$4</c:f>
              <c:strCache/>
            </c:strRef>
          </c:cat>
          <c:val>
            <c:numRef>
              <c:f>'Primary Mission'!$B$5:$F$5</c:f>
              <c:numCache/>
            </c:numRef>
          </c:val>
        </c:ser>
        <c:ser>
          <c:idx val="1"/>
          <c:order val="1"/>
          <c:tx>
            <c:strRef>
              <c:f>'Primary Mission'!$A$6</c:f>
              <c:strCache>
                <c:ptCount val="1"/>
                <c:pt idx="0">
                  <c:v>All Public Research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Mission'!$B$4:$F$4</c:f>
              <c:strCache/>
            </c:strRef>
          </c:cat>
          <c:val>
            <c:numRef>
              <c:f>'Primary Mission'!$B$6:$F$6</c:f>
              <c:numCache/>
            </c:numRef>
          </c:val>
        </c:ser>
        <c:ser>
          <c:idx val="2"/>
          <c:order val="2"/>
          <c:tx>
            <c:strRef>
              <c:f>'Primary Mission'!$A$7</c:f>
              <c:strCache>
                <c:ptCount val="1"/>
                <c:pt idx="0">
                  <c:v>AAU Publics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Mission'!$B$4:$F$4</c:f>
              <c:strCache/>
            </c:strRef>
          </c:cat>
          <c:val>
            <c:numRef>
              <c:f>'Primary Mission'!$B$7:$F$7</c:f>
              <c:numCache/>
            </c:numRef>
          </c:val>
        </c:ser>
        <c:ser>
          <c:idx val="3"/>
          <c:order val="3"/>
          <c:tx>
            <c:strRef>
              <c:f>'Primary Mission'!$A$8</c:f>
              <c:strCache>
                <c:ptCount val="1"/>
                <c:pt idx="0">
                  <c:v>CHE Peers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Mission'!$B$4:$F$4</c:f>
              <c:strCache/>
            </c:strRef>
          </c:cat>
          <c:val>
            <c:numRef>
              <c:f>'Primary Mission'!$B$8:$F$8</c:f>
              <c:numCache/>
            </c:numRef>
          </c:val>
        </c:ser>
        <c:ser>
          <c:idx val="4"/>
          <c:order val="4"/>
          <c:tx>
            <c:strRef>
              <c:f>'Primary Mission'!$A$9</c:f>
              <c:strCache>
                <c:ptCount val="1"/>
                <c:pt idx="0">
                  <c:v>Regionals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Mission'!$B$4:$F$4</c:f>
              <c:strCache/>
            </c:strRef>
          </c:cat>
          <c:val>
            <c:numRef>
              <c:f>'Primary Mission'!$B$9:$F$9</c:f>
              <c:numCache/>
            </c:numRef>
          </c:val>
        </c:ser>
        <c:axId val="45679064"/>
        <c:axId val="8458393"/>
      </c:barChart>
      <c:catAx>
        <c:axId val="4567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458393"/>
        <c:crossesAt val="0"/>
        <c:auto val="1"/>
        <c:lblOffset val="100"/>
        <c:tickLblSkip val="1"/>
        <c:noMultiLvlLbl val="0"/>
      </c:catAx>
      <c:valAx>
        <c:axId val="8458393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679064"/>
        <c:crossesAt val="1"/>
        <c:crossBetween val="between"/>
        <c:dispUnits/>
        <c:majorUnit val="0.2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25"/>
          <c:y val="0.86425"/>
          <c:w val="0.9677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Total E &amp; G Expenditures Spent on Primary Mission of Instruction, Research, &amp; Public Service Without Medical Schools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385"/>
          <c:w val="0.932"/>
          <c:h val="0.5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Mission'!$A$15</c:f>
              <c:strCache>
                <c:ptCount val="1"/>
                <c:pt idx="0">
                  <c:v>UNM (with SOM)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Mission'!$B$14:$F$14</c:f>
              <c:strCache/>
            </c:strRef>
          </c:cat>
          <c:val>
            <c:numRef>
              <c:f>'Primary Mission'!$B$15:$F$15</c:f>
              <c:numCache/>
            </c:numRef>
          </c:val>
        </c:ser>
        <c:ser>
          <c:idx val="1"/>
          <c:order val="1"/>
          <c:tx>
            <c:strRef>
              <c:f>'Primary Mission'!$A$16</c:f>
              <c:strCache>
                <c:ptCount val="1"/>
                <c:pt idx="0">
                  <c:v>All Public Research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Mission'!$B$14:$F$14</c:f>
              <c:strCache/>
            </c:strRef>
          </c:cat>
          <c:val>
            <c:numRef>
              <c:f>'Primary Mission'!$B$16:$F$16</c:f>
              <c:numCache/>
            </c:numRef>
          </c:val>
        </c:ser>
        <c:ser>
          <c:idx val="2"/>
          <c:order val="2"/>
          <c:tx>
            <c:strRef>
              <c:f>'Primary Mission'!$A$17</c:f>
              <c:strCache>
                <c:ptCount val="1"/>
                <c:pt idx="0">
                  <c:v>AAU Publics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Mission'!$B$14:$F$14</c:f>
              <c:strCache/>
            </c:strRef>
          </c:cat>
          <c:val>
            <c:numRef>
              <c:f>'Primary Mission'!$B$17:$F$17</c:f>
              <c:numCache/>
            </c:numRef>
          </c:val>
        </c:ser>
        <c:ser>
          <c:idx val="3"/>
          <c:order val="3"/>
          <c:tx>
            <c:strRef>
              <c:f>'Primary Mission'!$A$18</c:f>
              <c:strCache>
                <c:ptCount val="1"/>
                <c:pt idx="0">
                  <c:v>CHE Peers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Mission'!$B$14:$F$14</c:f>
              <c:strCache/>
            </c:strRef>
          </c:cat>
          <c:val>
            <c:numRef>
              <c:f>'Primary Mission'!$B$18:$F$18</c:f>
              <c:numCache/>
            </c:numRef>
          </c:val>
        </c:ser>
        <c:ser>
          <c:idx val="4"/>
          <c:order val="4"/>
          <c:tx>
            <c:strRef>
              <c:f>'Primary Mission'!$A$19</c:f>
              <c:strCache>
                <c:ptCount val="1"/>
                <c:pt idx="0">
                  <c:v>Regionals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Mission'!$B$14:$F$14</c:f>
              <c:strCache/>
            </c:strRef>
          </c:cat>
          <c:val>
            <c:numRef>
              <c:f>'Primary Mission'!$B$19:$F$19</c:f>
              <c:numCache/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016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5"/>
          <c:y val="0.8675"/>
          <c:w val="0.9457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47625</xdr:rowOff>
    </xdr:from>
    <xdr:to>
      <xdr:col>11</xdr:col>
      <xdr:colOff>123825</xdr:colOff>
      <xdr:row>48</xdr:row>
      <xdr:rowOff>95250</xdr:rowOff>
    </xdr:to>
    <xdr:graphicFrame>
      <xdr:nvGraphicFramePr>
        <xdr:cNvPr id="1" name="Chart 2"/>
        <xdr:cNvGraphicFramePr/>
      </xdr:nvGraphicFramePr>
      <xdr:xfrm>
        <a:off x="0" y="5534025"/>
        <a:ext cx="82677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51</xdr:row>
      <xdr:rowOff>9525</xdr:rowOff>
    </xdr:from>
    <xdr:to>
      <xdr:col>11</xdr:col>
      <xdr:colOff>85725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85725" y="8896350"/>
        <a:ext cx="81438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25</xdr:row>
      <xdr:rowOff>28575</xdr:rowOff>
    </xdr:from>
    <xdr:to>
      <xdr:col>14</xdr:col>
      <xdr:colOff>209550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3209925" y="4076700"/>
        <a:ext cx="62960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45</xdr:row>
      <xdr:rowOff>104775</xdr:rowOff>
    </xdr:from>
    <xdr:to>
      <xdr:col>14</xdr:col>
      <xdr:colOff>200025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3257550" y="7391400"/>
        <a:ext cx="62388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6384" width="9.140625" style="1" customWidth="1"/>
  </cols>
  <sheetData>
    <row r="1" ht="15.75">
      <c r="A1" s="18" t="s">
        <v>308</v>
      </c>
    </row>
    <row r="3" ht="12.75">
      <c r="A3" s="16" t="s">
        <v>309</v>
      </c>
    </row>
    <row r="5" spans="1:2" ht="12.75">
      <c r="A5" s="16" t="s">
        <v>310</v>
      </c>
      <c r="B5" s="16"/>
    </row>
    <row r="6" spans="1:2" ht="12.75">
      <c r="A6" s="16"/>
      <c r="B6" s="16" t="s">
        <v>311</v>
      </c>
    </row>
    <row r="8" ht="12.75">
      <c r="A8" s="16" t="s">
        <v>325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zoomScalePageLayoutView="0" workbookViewId="0" topLeftCell="A1">
      <pane ySplit="3" topLeftCell="A4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6.7109375" style="1" customWidth="1"/>
    <col min="2" max="2" width="16.7109375" style="1" customWidth="1"/>
    <col min="3" max="4" width="9.7109375" style="4" customWidth="1"/>
    <col min="5" max="5" width="9.7109375" style="19" customWidth="1"/>
    <col min="6" max="6" width="4.7109375" style="1" customWidth="1"/>
    <col min="7" max="7" width="6.7109375" style="1" customWidth="1"/>
    <col min="8" max="8" width="16.7109375" style="1" customWidth="1"/>
    <col min="9" max="11" width="9.7109375" style="1" customWidth="1"/>
    <col min="12" max="16384" width="9.140625" style="1" customWidth="1"/>
  </cols>
  <sheetData>
    <row r="1" ht="18">
      <c r="A1" s="17" t="s">
        <v>306</v>
      </c>
    </row>
    <row r="3" ht="12.75">
      <c r="A3" s="16" t="s">
        <v>307</v>
      </c>
    </row>
    <row r="5" spans="1:11" ht="15.75" thickBot="1">
      <c r="A5" s="20" t="s">
        <v>319</v>
      </c>
      <c r="G5" s="20" t="s">
        <v>320</v>
      </c>
      <c r="I5" s="4"/>
      <c r="J5" s="4"/>
      <c r="K5" s="19"/>
    </row>
    <row r="6" spans="2:11" ht="13.5" thickBot="1">
      <c r="B6" s="27"/>
      <c r="C6" s="28" t="s">
        <v>316</v>
      </c>
      <c r="D6" s="28" t="s">
        <v>317</v>
      </c>
      <c r="E6" s="29" t="s">
        <v>318</v>
      </c>
      <c r="H6" s="27"/>
      <c r="I6" s="28" t="s">
        <v>316</v>
      </c>
      <c r="J6" s="28" t="s">
        <v>317</v>
      </c>
      <c r="K6" s="29" t="s">
        <v>318</v>
      </c>
    </row>
    <row r="7" spans="2:11" ht="12.75">
      <c r="B7" s="30" t="s">
        <v>313</v>
      </c>
      <c r="C7" s="31" t="s">
        <v>21</v>
      </c>
      <c r="D7" s="31" t="s">
        <v>312</v>
      </c>
      <c r="E7" s="32">
        <v>0.0720330580330504</v>
      </c>
      <c r="H7" s="30" t="s">
        <v>313</v>
      </c>
      <c r="I7" s="31" t="s">
        <v>21</v>
      </c>
      <c r="J7" s="31" t="s">
        <v>312</v>
      </c>
      <c r="K7" s="32">
        <v>0.0720330580330504</v>
      </c>
    </row>
    <row r="8" spans="2:11" ht="12.75">
      <c r="B8" s="22"/>
      <c r="C8" s="21" t="s">
        <v>25</v>
      </c>
      <c r="D8" s="21" t="s">
        <v>312</v>
      </c>
      <c r="E8" s="23">
        <v>0.0689711951063725</v>
      </c>
      <c r="H8" s="22"/>
      <c r="I8" s="21" t="s">
        <v>25</v>
      </c>
      <c r="J8" s="21" t="s">
        <v>312</v>
      </c>
      <c r="K8" s="23">
        <v>0.0689711951063725</v>
      </c>
    </row>
    <row r="9" spans="2:11" ht="12.75">
      <c r="B9" s="22"/>
      <c r="C9" s="21" t="s">
        <v>26</v>
      </c>
      <c r="D9" s="21" t="s">
        <v>312</v>
      </c>
      <c r="E9" s="23">
        <v>0.0918183903669033</v>
      </c>
      <c r="H9" s="22"/>
      <c r="I9" s="21" t="s">
        <v>26</v>
      </c>
      <c r="J9" s="21" t="s">
        <v>312</v>
      </c>
      <c r="K9" s="23">
        <v>0.0918183903669033</v>
      </c>
    </row>
    <row r="10" spans="2:11" ht="12.75">
      <c r="B10" s="22"/>
      <c r="C10" s="21" t="s">
        <v>27</v>
      </c>
      <c r="D10" s="21" t="s">
        <v>312</v>
      </c>
      <c r="E10" s="23">
        <v>0.099162155872838</v>
      </c>
      <c r="H10" s="22"/>
      <c r="I10" s="21" t="s">
        <v>27</v>
      </c>
      <c r="J10" s="21" t="s">
        <v>312</v>
      </c>
      <c r="K10" s="23">
        <v>0.099162155872838</v>
      </c>
    </row>
    <row r="11" spans="2:11" ht="13.5" thickBot="1">
      <c r="B11" s="24"/>
      <c r="C11" s="25" t="s">
        <v>28</v>
      </c>
      <c r="D11" s="25" t="s">
        <v>312</v>
      </c>
      <c r="E11" s="26">
        <v>0.0987976098852109</v>
      </c>
      <c r="H11" s="24"/>
      <c r="I11" s="25" t="s">
        <v>28</v>
      </c>
      <c r="J11" s="25" t="s">
        <v>312</v>
      </c>
      <c r="K11" s="26">
        <v>0.0987976098852109</v>
      </c>
    </row>
    <row r="12" spans="2:11" ht="12.75">
      <c r="B12" s="30" t="s">
        <v>315</v>
      </c>
      <c r="C12" s="31" t="s">
        <v>21</v>
      </c>
      <c r="D12" s="31" t="s">
        <v>312</v>
      </c>
      <c r="E12" s="32">
        <v>0.0922655808651052</v>
      </c>
      <c r="H12" s="30" t="s">
        <v>315</v>
      </c>
      <c r="I12" s="31" t="s">
        <v>21</v>
      </c>
      <c r="J12" s="31" t="s">
        <v>312</v>
      </c>
      <c r="K12" s="32">
        <v>0.0746222710533635</v>
      </c>
    </row>
    <row r="13" spans="2:11" ht="12.75">
      <c r="B13" s="22"/>
      <c r="C13" s="21" t="s">
        <v>25</v>
      </c>
      <c r="D13" s="21" t="s">
        <v>312</v>
      </c>
      <c r="E13" s="23">
        <v>0.0957124542484435</v>
      </c>
      <c r="H13" s="22"/>
      <c r="I13" s="21" t="s">
        <v>25</v>
      </c>
      <c r="J13" s="21" t="s">
        <v>312</v>
      </c>
      <c r="K13" s="23">
        <v>0.0753162244761193</v>
      </c>
    </row>
    <row r="14" spans="2:11" ht="12.75">
      <c r="B14" s="22"/>
      <c r="C14" s="21" t="s">
        <v>26</v>
      </c>
      <c r="D14" s="21" t="s">
        <v>312</v>
      </c>
      <c r="E14" s="23">
        <v>0.0948872424349208</v>
      </c>
      <c r="H14" s="22"/>
      <c r="I14" s="21" t="s">
        <v>26</v>
      </c>
      <c r="J14" s="21" t="s">
        <v>312</v>
      </c>
      <c r="K14" s="23">
        <v>0.0782533015393382</v>
      </c>
    </row>
    <row r="15" spans="2:11" ht="12.75">
      <c r="B15" s="22"/>
      <c r="C15" s="21" t="s">
        <v>27</v>
      </c>
      <c r="D15" s="21" t="s">
        <v>312</v>
      </c>
      <c r="E15" s="23">
        <v>0.0955357624280176</v>
      </c>
      <c r="H15" s="22"/>
      <c r="I15" s="21" t="s">
        <v>27</v>
      </c>
      <c r="J15" s="21" t="s">
        <v>312</v>
      </c>
      <c r="K15" s="23">
        <v>0.0775176763143219</v>
      </c>
    </row>
    <row r="16" spans="2:11" ht="13.5" thickBot="1">
      <c r="B16" s="24"/>
      <c r="C16" s="25" t="s">
        <v>28</v>
      </c>
      <c r="D16" s="25" t="s">
        <v>312</v>
      </c>
      <c r="E16" s="26">
        <v>0.0972111664037684</v>
      </c>
      <c r="H16" s="24"/>
      <c r="I16" s="25" t="s">
        <v>28</v>
      </c>
      <c r="J16" s="25" t="s">
        <v>312</v>
      </c>
      <c r="K16" s="26">
        <v>0.083544719125569</v>
      </c>
    </row>
    <row r="17" spans="2:11" ht="12.75">
      <c r="B17" s="30" t="s">
        <v>314</v>
      </c>
      <c r="C17" s="31" t="s">
        <v>21</v>
      </c>
      <c r="D17" s="31" t="s">
        <v>22</v>
      </c>
      <c r="E17" s="32">
        <v>0.0447810356980536</v>
      </c>
      <c r="H17" s="30" t="s">
        <v>314</v>
      </c>
      <c r="I17" s="31" t="s">
        <v>21</v>
      </c>
      <c r="J17" s="31" t="s">
        <v>22</v>
      </c>
      <c r="K17" s="32">
        <v>0.0447810356980536</v>
      </c>
    </row>
    <row r="18" spans="2:11" ht="12.75">
      <c r="B18" s="22"/>
      <c r="C18" s="21" t="s">
        <v>25</v>
      </c>
      <c r="D18" s="21" t="s">
        <v>22</v>
      </c>
      <c r="E18" s="23">
        <v>0.0426867258936009</v>
      </c>
      <c r="H18" s="22"/>
      <c r="I18" s="21" t="s">
        <v>25</v>
      </c>
      <c r="J18" s="21" t="s">
        <v>22</v>
      </c>
      <c r="K18" s="23">
        <v>0.0426867258936009</v>
      </c>
    </row>
    <row r="19" spans="2:11" ht="12.75">
      <c r="B19" s="22"/>
      <c r="C19" s="21" t="s">
        <v>26</v>
      </c>
      <c r="D19" s="21" t="s">
        <v>22</v>
      </c>
      <c r="E19" s="23">
        <v>0.0619266133831424</v>
      </c>
      <c r="H19" s="22"/>
      <c r="I19" s="21" t="s">
        <v>26</v>
      </c>
      <c r="J19" s="21" t="s">
        <v>22</v>
      </c>
      <c r="K19" s="23">
        <v>0.0619266133831424</v>
      </c>
    </row>
    <row r="20" spans="2:11" ht="12.75">
      <c r="B20" s="22"/>
      <c r="C20" s="21" t="s">
        <v>27</v>
      </c>
      <c r="D20" s="21" t="s">
        <v>22</v>
      </c>
      <c r="E20" s="23">
        <v>0.0644955414972444</v>
      </c>
      <c r="H20" s="22"/>
      <c r="I20" s="21" t="s">
        <v>27</v>
      </c>
      <c r="J20" s="21" t="s">
        <v>22</v>
      </c>
      <c r="K20" s="23">
        <v>0.0644955414972444</v>
      </c>
    </row>
    <row r="21" spans="2:11" ht="13.5" thickBot="1">
      <c r="B21" s="24"/>
      <c r="C21" s="25" t="s">
        <v>28</v>
      </c>
      <c r="D21" s="25" t="s">
        <v>22</v>
      </c>
      <c r="E21" s="26">
        <v>0.0638853852118486</v>
      </c>
      <c r="H21" s="24"/>
      <c r="I21" s="25" t="s">
        <v>28</v>
      </c>
      <c r="J21" s="25" t="s">
        <v>22</v>
      </c>
      <c r="K21" s="26">
        <v>0.0638853852118486</v>
      </c>
    </row>
    <row r="22" spans="2:11" ht="12.75">
      <c r="B22" s="22" t="s">
        <v>315</v>
      </c>
      <c r="C22" s="21" t="s">
        <v>21</v>
      </c>
      <c r="D22" s="21" t="s">
        <v>22</v>
      </c>
      <c r="E22" s="23">
        <v>0.0730005265704183</v>
      </c>
      <c r="H22" s="22" t="s">
        <v>315</v>
      </c>
      <c r="I22" s="21" t="s">
        <v>21</v>
      </c>
      <c r="J22" s="21" t="s">
        <v>22</v>
      </c>
      <c r="K22" s="23">
        <v>0.0708683873230759</v>
      </c>
    </row>
    <row r="23" spans="2:11" ht="12.75">
      <c r="B23" s="22"/>
      <c r="C23" s="21" t="s">
        <v>25</v>
      </c>
      <c r="D23" s="21" t="s">
        <v>22</v>
      </c>
      <c r="E23" s="23">
        <v>0.0715150152151809</v>
      </c>
      <c r="H23" s="22"/>
      <c r="I23" s="21" t="s">
        <v>25</v>
      </c>
      <c r="J23" s="21" t="s">
        <v>22</v>
      </c>
      <c r="K23" s="23">
        <v>0.06756119343459</v>
      </c>
    </row>
    <row r="24" spans="2:11" ht="12.75">
      <c r="B24" s="22"/>
      <c r="C24" s="21" t="s">
        <v>26</v>
      </c>
      <c r="D24" s="21" t="s">
        <v>22</v>
      </c>
      <c r="E24" s="23">
        <v>0.0713628395003028</v>
      </c>
      <c r="H24" s="22"/>
      <c r="I24" s="21" t="s">
        <v>26</v>
      </c>
      <c r="J24" s="21" t="s">
        <v>22</v>
      </c>
      <c r="K24" s="23">
        <v>0.0663826649954783</v>
      </c>
    </row>
    <row r="25" spans="2:11" ht="12.75">
      <c r="B25" s="22"/>
      <c r="C25" s="21" t="s">
        <v>27</v>
      </c>
      <c r="D25" s="21" t="s">
        <v>22</v>
      </c>
      <c r="E25" s="23">
        <v>0.0709299609948752</v>
      </c>
      <c r="H25" s="22"/>
      <c r="I25" s="21" t="s">
        <v>27</v>
      </c>
      <c r="J25" s="21" t="s">
        <v>22</v>
      </c>
      <c r="K25" s="23">
        <v>0.0646630924510051</v>
      </c>
    </row>
    <row r="26" spans="2:11" ht="13.5" thickBot="1">
      <c r="B26" s="24"/>
      <c r="C26" s="25" t="s">
        <v>28</v>
      </c>
      <c r="D26" s="25" t="s">
        <v>22</v>
      </c>
      <c r="E26" s="26">
        <v>0.0717241067297314</v>
      </c>
      <c r="H26" s="24"/>
      <c r="I26" s="25" t="s">
        <v>28</v>
      </c>
      <c r="J26" s="25" t="s">
        <v>22</v>
      </c>
      <c r="K26" s="26">
        <v>0.0674997035056114</v>
      </c>
    </row>
    <row r="28" spans="1:11" ht="15.75" thickBot="1">
      <c r="A28" s="20" t="s">
        <v>6</v>
      </c>
      <c r="G28" s="20" t="s">
        <v>321</v>
      </c>
      <c r="I28" s="4"/>
      <c r="J28" s="4"/>
      <c r="K28" s="19"/>
    </row>
    <row r="29" spans="2:11" ht="13.5" thickBot="1">
      <c r="B29" s="27"/>
      <c r="C29" s="28" t="s">
        <v>316</v>
      </c>
      <c r="D29" s="28" t="s">
        <v>317</v>
      </c>
      <c r="E29" s="29" t="s">
        <v>318</v>
      </c>
      <c r="H29" s="27"/>
      <c r="I29" s="28" t="s">
        <v>316</v>
      </c>
      <c r="J29" s="28" t="s">
        <v>317</v>
      </c>
      <c r="K29" s="29" t="s">
        <v>318</v>
      </c>
    </row>
    <row r="30" spans="2:11" ht="12.75">
      <c r="B30" s="30" t="s">
        <v>313</v>
      </c>
      <c r="C30" s="31" t="s">
        <v>21</v>
      </c>
      <c r="D30" s="31" t="s">
        <v>312</v>
      </c>
      <c r="E30" s="32">
        <v>0.0720330580330504</v>
      </c>
      <c r="H30" s="30" t="s">
        <v>313</v>
      </c>
      <c r="I30" s="31" t="s">
        <v>21</v>
      </c>
      <c r="J30" s="31" t="s">
        <v>312</v>
      </c>
      <c r="K30" s="32">
        <v>0.0720330580330504</v>
      </c>
    </row>
    <row r="31" spans="2:11" ht="12.75">
      <c r="B31" s="22"/>
      <c r="C31" s="21" t="s">
        <v>25</v>
      </c>
      <c r="D31" s="21" t="s">
        <v>312</v>
      </c>
      <c r="E31" s="23">
        <v>0.0689711951063725</v>
      </c>
      <c r="H31" s="22"/>
      <c r="I31" s="21" t="s">
        <v>25</v>
      </c>
      <c r="J31" s="21" t="s">
        <v>312</v>
      </c>
      <c r="K31" s="23">
        <v>0.0689711951063725</v>
      </c>
    </row>
    <row r="32" spans="2:11" ht="12.75">
      <c r="B32" s="22"/>
      <c r="C32" s="21" t="s">
        <v>26</v>
      </c>
      <c r="D32" s="21" t="s">
        <v>312</v>
      </c>
      <c r="E32" s="23">
        <v>0.0918183903669033</v>
      </c>
      <c r="H32" s="22"/>
      <c r="I32" s="21" t="s">
        <v>26</v>
      </c>
      <c r="J32" s="21" t="s">
        <v>312</v>
      </c>
      <c r="K32" s="23">
        <v>0.0918183903669033</v>
      </c>
    </row>
    <row r="33" spans="2:11" ht="12.75">
      <c r="B33" s="22"/>
      <c r="C33" s="21" t="s">
        <v>27</v>
      </c>
      <c r="D33" s="21" t="s">
        <v>312</v>
      </c>
      <c r="E33" s="23">
        <v>0.099162155872838</v>
      </c>
      <c r="H33" s="22"/>
      <c r="I33" s="21" t="s">
        <v>27</v>
      </c>
      <c r="J33" s="21" t="s">
        <v>312</v>
      </c>
      <c r="K33" s="23">
        <v>0.099162155872838</v>
      </c>
    </row>
    <row r="34" spans="2:11" ht="13.5" thickBot="1">
      <c r="B34" s="24"/>
      <c r="C34" s="25" t="s">
        <v>28</v>
      </c>
      <c r="D34" s="25" t="s">
        <v>312</v>
      </c>
      <c r="E34" s="26">
        <v>0.0987976098852109</v>
      </c>
      <c r="H34" s="24"/>
      <c r="I34" s="25" t="s">
        <v>28</v>
      </c>
      <c r="J34" s="25" t="s">
        <v>312</v>
      </c>
      <c r="K34" s="26">
        <v>0.0987976098852109</v>
      </c>
    </row>
    <row r="35" spans="2:11" ht="12.75">
      <c r="B35" s="30" t="s">
        <v>315</v>
      </c>
      <c r="C35" s="31" t="s">
        <v>21</v>
      </c>
      <c r="D35" s="31" t="s">
        <v>312</v>
      </c>
      <c r="E35" s="32">
        <v>0.0667120616094903</v>
      </c>
      <c r="H35" s="30" t="s">
        <v>315</v>
      </c>
      <c r="I35" s="31" t="s">
        <v>21</v>
      </c>
      <c r="J35" s="31" t="s">
        <v>312</v>
      </c>
      <c r="K35" s="32">
        <v>0.0860329366890912</v>
      </c>
    </row>
    <row r="36" spans="2:11" ht="12.75">
      <c r="B36" s="22"/>
      <c r="C36" s="21" t="s">
        <v>25</v>
      </c>
      <c r="D36" s="21" t="s">
        <v>312</v>
      </c>
      <c r="E36" s="23">
        <v>0.0640359893268681</v>
      </c>
      <c r="H36" s="22"/>
      <c r="I36" s="21" t="s">
        <v>25</v>
      </c>
      <c r="J36" s="21" t="s">
        <v>312</v>
      </c>
      <c r="K36" s="23">
        <v>0.0810298710014599</v>
      </c>
    </row>
    <row r="37" spans="2:11" ht="12.75">
      <c r="B37" s="22"/>
      <c r="C37" s="21" t="s">
        <v>26</v>
      </c>
      <c r="D37" s="21" t="s">
        <v>312</v>
      </c>
      <c r="E37" s="23">
        <v>0.0667850780341936</v>
      </c>
      <c r="H37" s="22"/>
      <c r="I37" s="21" t="s">
        <v>26</v>
      </c>
      <c r="J37" s="21" t="s">
        <v>312</v>
      </c>
      <c r="K37" s="23">
        <v>0.0815588415319198</v>
      </c>
    </row>
    <row r="38" spans="2:11" ht="12.75">
      <c r="B38" s="22"/>
      <c r="C38" s="21" t="s">
        <v>27</v>
      </c>
      <c r="D38" s="21" t="s">
        <v>312</v>
      </c>
      <c r="E38" s="23">
        <v>0.0671337015675426</v>
      </c>
      <c r="H38" s="22"/>
      <c r="I38" s="21" t="s">
        <v>27</v>
      </c>
      <c r="J38" s="21" t="s">
        <v>312</v>
      </c>
      <c r="K38" s="23">
        <v>0.0872266966129753</v>
      </c>
    </row>
    <row r="39" spans="2:11" ht="13.5" thickBot="1">
      <c r="B39" s="24"/>
      <c r="C39" s="25" t="s">
        <v>28</v>
      </c>
      <c r="D39" s="25" t="s">
        <v>312</v>
      </c>
      <c r="E39" s="26">
        <v>0.0702734223602924</v>
      </c>
      <c r="H39" s="24"/>
      <c r="I39" s="25" t="s">
        <v>28</v>
      </c>
      <c r="J39" s="25" t="s">
        <v>312</v>
      </c>
      <c r="K39" s="26">
        <v>0.0832748599234814</v>
      </c>
    </row>
    <row r="40" spans="2:11" ht="12.75">
      <c r="B40" s="30" t="s">
        <v>314</v>
      </c>
      <c r="C40" s="31" t="s">
        <v>21</v>
      </c>
      <c r="D40" s="31" t="s">
        <v>22</v>
      </c>
      <c r="E40" s="32">
        <v>0.0447810356980536</v>
      </c>
      <c r="H40" s="30" t="s">
        <v>314</v>
      </c>
      <c r="I40" s="31" t="s">
        <v>21</v>
      </c>
      <c r="J40" s="31" t="s">
        <v>22</v>
      </c>
      <c r="K40" s="32">
        <v>0.0447810356980536</v>
      </c>
    </row>
    <row r="41" spans="2:11" ht="12.75">
      <c r="B41" s="22"/>
      <c r="C41" s="21" t="s">
        <v>25</v>
      </c>
      <c r="D41" s="21" t="s">
        <v>22</v>
      </c>
      <c r="E41" s="23">
        <v>0.0426867258936009</v>
      </c>
      <c r="H41" s="22"/>
      <c r="I41" s="21" t="s">
        <v>25</v>
      </c>
      <c r="J41" s="21" t="s">
        <v>22</v>
      </c>
      <c r="K41" s="23">
        <v>0.0426867258936009</v>
      </c>
    </row>
    <row r="42" spans="2:11" ht="12.75">
      <c r="B42" s="22"/>
      <c r="C42" s="21" t="s">
        <v>26</v>
      </c>
      <c r="D42" s="21" t="s">
        <v>22</v>
      </c>
      <c r="E42" s="23">
        <v>0.0619266133831424</v>
      </c>
      <c r="H42" s="22"/>
      <c r="I42" s="21" t="s">
        <v>26</v>
      </c>
      <c r="J42" s="21" t="s">
        <v>22</v>
      </c>
      <c r="K42" s="23">
        <v>0.0619266133831424</v>
      </c>
    </row>
    <row r="43" spans="2:11" ht="12.75">
      <c r="B43" s="22"/>
      <c r="C43" s="21" t="s">
        <v>27</v>
      </c>
      <c r="D43" s="21" t="s">
        <v>22</v>
      </c>
      <c r="E43" s="23">
        <v>0.0644955414972444</v>
      </c>
      <c r="H43" s="22"/>
      <c r="I43" s="21" t="s">
        <v>27</v>
      </c>
      <c r="J43" s="21" t="s">
        <v>22</v>
      </c>
      <c r="K43" s="23">
        <v>0.0644955414972444</v>
      </c>
    </row>
    <row r="44" spans="2:11" ht="13.5" thickBot="1">
      <c r="B44" s="24"/>
      <c r="C44" s="25" t="s">
        <v>28</v>
      </c>
      <c r="D44" s="25" t="s">
        <v>22</v>
      </c>
      <c r="E44" s="26">
        <v>0.0638853852118486</v>
      </c>
      <c r="H44" s="24"/>
      <c r="I44" s="25" t="s">
        <v>28</v>
      </c>
      <c r="J44" s="25" t="s">
        <v>22</v>
      </c>
      <c r="K44" s="26">
        <v>0.0638853852118486</v>
      </c>
    </row>
    <row r="45" spans="2:11" ht="12.75">
      <c r="B45" s="22" t="s">
        <v>315</v>
      </c>
      <c r="C45" s="21" t="s">
        <v>21</v>
      </c>
      <c r="D45" s="21" t="s">
        <v>22</v>
      </c>
      <c r="E45" s="23">
        <v>0.0670601610488627</v>
      </c>
      <c r="H45" s="22" t="s">
        <v>315</v>
      </c>
      <c r="I45" s="21" t="s">
        <v>21</v>
      </c>
      <c r="J45" s="21" t="s">
        <v>22</v>
      </c>
      <c r="K45" s="23">
        <v>0.0662125887301615</v>
      </c>
    </row>
    <row r="46" spans="2:11" ht="12.75">
      <c r="B46" s="22"/>
      <c r="C46" s="21" t="s">
        <v>25</v>
      </c>
      <c r="D46" s="21" t="s">
        <v>22</v>
      </c>
      <c r="E46" s="23">
        <v>0.0659770425762035</v>
      </c>
      <c r="H46" s="22"/>
      <c r="I46" s="21" t="s">
        <v>25</v>
      </c>
      <c r="J46" s="21" t="s">
        <v>22</v>
      </c>
      <c r="K46" s="23">
        <v>0.0652811011028599</v>
      </c>
    </row>
    <row r="47" spans="2:11" ht="12.75">
      <c r="B47" s="22"/>
      <c r="C47" s="21" t="s">
        <v>26</v>
      </c>
      <c r="D47" s="21" t="s">
        <v>22</v>
      </c>
      <c r="E47" s="23">
        <v>0.0673357203516522</v>
      </c>
      <c r="H47" s="22"/>
      <c r="I47" s="21" t="s">
        <v>26</v>
      </c>
      <c r="J47" s="21" t="s">
        <v>22</v>
      </c>
      <c r="K47" s="23">
        <v>0.0567681098792083</v>
      </c>
    </row>
    <row r="48" spans="2:11" ht="12.75">
      <c r="B48" s="22"/>
      <c r="C48" s="21" t="s">
        <v>27</v>
      </c>
      <c r="D48" s="21" t="s">
        <v>22</v>
      </c>
      <c r="E48" s="23">
        <v>0.0632093430423394</v>
      </c>
      <c r="H48" s="22"/>
      <c r="I48" s="21" t="s">
        <v>27</v>
      </c>
      <c r="J48" s="21" t="s">
        <v>22</v>
      </c>
      <c r="K48" s="23">
        <v>0.0591013524558352</v>
      </c>
    </row>
    <row r="49" spans="2:11" ht="13.5" thickBot="1">
      <c r="B49" s="24"/>
      <c r="C49" s="25" t="s">
        <v>28</v>
      </c>
      <c r="D49" s="25" t="s">
        <v>22</v>
      </c>
      <c r="E49" s="26">
        <v>0.0660324218048841</v>
      </c>
      <c r="H49" s="24"/>
      <c r="I49" s="25" t="s">
        <v>28</v>
      </c>
      <c r="J49" s="25" t="s">
        <v>22</v>
      </c>
      <c r="K49" s="26">
        <v>0.0576561515099157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3" topLeftCell="A4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6.7109375" style="1" customWidth="1"/>
    <col min="2" max="2" width="16.7109375" style="1" customWidth="1"/>
    <col min="3" max="4" width="9.7109375" style="4" customWidth="1"/>
    <col min="5" max="5" width="9.7109375" style="19" customWidth="1"/>
    <col min="6" max="6" width="4.7109375" style="1" customWidth="1"/>
    <col min="7" max="7" width="6.7109375" style="1" customWidth="1"/>
    <col min="8" max="8" width="16.7109375" style="1" customWidth="1"/>
    <col min="9" max="11" width="9.7109375" style="1" customWidth="1"/>
    <col min="12" max="16384" width="9.140625" style="1" customWidth="1"/>
  </cols>
  <sheetData>
    <row r="1" ht="18">
      <c r="A1" s="17" t="s">
        <v>322</v>
      </c>
    </row>
    <row r="2" ht="12.75">
      <c r="B2" s="1" t="s">
        <v>323</v>
      </c>
    </row>
    <row r="3" ht="12.75">
      <c r="A3" s="16" t="s">
        <v>307</v>
      </c>
    </row>
    <row r="5" spans="1:11" ht="15.75" thickBot="1">
      <c r="A5" s="20" t="s">
        <v>319</v>
      </c>
      <c r="G5" s="20" t="s">
        <v>320</v>
      </c>
      <c r="I5" s="4"/>
      <c r="J5" s="4"/>
      <c r="K5" s="19"/>
    </row>
    <row r="6" spans="2:11" ht="13.5" thickBot="1">
      <c r="B6" s="27"/>
      <c r="C6" s="28" t="s">
        <v>316</v>
      </c>
      <c r="D6" s="28" t="s">
        <v>317</v>
      </c>
      <c r="E6" s="29" t="s">
        <v>324</v>
      </c>
      <c r="H6" s="27"/>
      <c r="I6" s="28" t="s">
        <v>316</v>
      </c>
      <c r="J6" s="28" t="s">
        <v>317</v>
      </c>
      <c r="K6" s="29" t="s">
        <v>324</v>
      </c>
    </row>
    <row r="7" spans="2:11" ht="12.75">
      <c r="B7" s="30" t="s">
        <v>313</v>
      </c>
      <c r="C7" s="31" t="s">
        <v>21</v>
      </c>
      <c r="D7" s="31" t="s">
        <v>312</v>
      </c>
      <c r="E7" s="33">
        <v>6667</v>
      </c>
      <c r="H7" s="30" t="s">
        <v>313</v>
      </c>
      <c r="I7" s="21" t="s">
        <v>25</v>
      </c>
      <c r="J7" s="21" t="s">
        <v>312</v>
      </c>
      <c r="K7" s="33">
        <v>6667</v>
      </c>
    </row>
    <row r="8" spans="2:11" ht="12.75">
      <c r="B8" s="22"/>
      <c r="C8" s="21" t="s">
        <v>26</v>
      </c>
      <c r="D8" s="21" t="s">
        <v>312</v>
      </c>
      <c r="E8" s="34">
        <v>6871</v>
      </c>
      <c r="H8" s="22"/>
      <c r="I8" s="21" t="s">
        <v>26</v>
      </c>
      <c r="J8" s="21" t="s">
        <v>312</v>
      </c>
      <c r="K8" s="34">
        <v>6871</v>
      </c>
    </row>
    <row r="9" spans="2:11" ht="12.75">
      <c r="B9" s="22"/>
      <c r="C9" s="21" t="s">
        <v>27</v>
      </c>
      <c r="D9" s="21" t="s">
        <v>312</v>
      </c>
      <c r="E9" s="34">
        <v>7079</v>
      </c>
      <c r="H9" s="22"/>
      <c r="I9" s="21" t="s">
        <v>27</v>
      </c>
      <c r="J9" s="21" t="s">
        <v>312</v>
      </c>
      <c r="K9" s="34">
        <v>7079</v>
      </c>
    </row>
    <row r="10" spans="2:11" ht="13.5" thickBot="1">
      <c r="B10" s="24"/>
      <c r="C10" s="25" t="s">
        <v>28</v>
      </c>
      <c r="D10" s="25" t="s">
        <v>312</v>
      </c>
      <c r="E10" s="35">
        <v>7575</v>
      </c>
      <c r="H10" s="24"/>
      <c r="I10" s="25" t="s">
        <v>28</v>
      </c>
      <c r="J10" s="25" t="s">
        <v>312</v>
      </c>
      <c r="K10" s="35">
        <v>7575</v>
      </c>
    </row>
    <row r="11" spans="2:11" ht="12.75">
      <c r="B11" s="30" t="s">
        <v>315</v>
      </c>
      <c r="C11" s="21" t="s">
        <v>25</v>
      </c>
      <c r="D11" s="21" t="s">
        <v>312</v>
      </c>
      <c r="E11" s="34">
        <v>6873</v>
      </c>
      <c r="H11" s="30" t="s">
        <v>315</v>
      </c>
      <c r="I11" s="21" t="s">
        <v>25</v>
      </c>
      <c r="J11" s="21" t="s">
        <v>312</v>
      </c>
      <c r="K11" s="34">
        <v>8170</v>
      </c>
    </row>
    <row r="12" spans="2:11" ht="12.75">
      <c r="B12" s="22"/>
      <c r="C12" s="21" t="s">
        <v>26</v>
      </c>
      <c r="D12" s="21" t="s">
        <v>312</v>
      </c>
      <c r="E12" s="34">
        <v>7265</v>
      </c>
      <c r="H12" s="22"/>
      <c r="I12" s="21" t="s">
        <v>26</v>
      </c>
      <c r="J12" s="21" t="s">
        <v>312</v>
      </c>
      <c r="K12" s="34">
        <v>9643</v>
      </c>
    </row>
    <row r="13" spans="2:11" ht="12.75">
      <c r="B13" s="22"/>
      <c r="C13" s="21" t="s">
        <v>27</v>
      </c>
      <c r="D13" s="21" t="s">
        <v>312</v>
      </c>
      <c r="E13" s="34">
        <v>7762</v>
      </c>
      <c r="H13" s="22"/>
      <c r="I13" s="21" t="s">
        <v>27</v>
      </c>
      <c r="J13" s="21" t="s">
        <v>312</v>
      </c>
      <c r="K13" s="34">
        <v>10330</v>
      </c>
    </row>
    <row r="14" spans="2:11" ht="13.5" thickBot="1">
      <c r="B14" s="24"/>
      <c r="C14" s="25" t="s">
        <v>28</v>
      </c>
      <c r="D14" s="25" t="s">
        <v>312</v>
      </c>
      <c r="E14" s="35">
        <v>8117</v>
      </c>
      <c r="H14" s="24"/>
      <c r="I14" s="25" t="s">
        <v>28</v>
      </c>
      <c r="J14" s="25" t="s">
        <v>312</v>
      </c>
      <c r="K14" s="35">
        <v>11115</v>
      </c>
    </row>
    <row r="15" spans="2:11" ht="12.75">
      <c r="B15" s="30" t="s">
        <v>314</v>
      </c>
      <c r="C15" s="21" t="s">
        <v>25</v>
      </c>
      <c r="D15" s="21" t="s">
        <v>22</v>
      </c>
      <c r="E15" s="34">
        <v>8139</v>
      </c>
      <c r="H15" s="30" t="s">
        <v>314</v>
      </c>
      <c r="I15" s="21" t="s">
        <v>25</v>
      </c>
      <c r="J15" s="21" t="s">
        <v>22</v>
      </c>
      <c r="K15" s="34">
        <v>8139</v>
      </c>
    </row>
    <row r="16" spans="2:11" ht="12.75">
      <c r="B16" s="22"/>
      <c r="C16" s="21" t="s">
        <v>26</v>
      </c>
      <c r="D16" s="21" t="s">
        <v>22</v>
      </c>
      <c r="E16" s="34">
        <v>8282</v>
      </c>
      <c r="H16" s="22"/>
      <c r="I16" s="21" t="s">
        <v>26</v>
      </c>
      <c r="J16" s="21" t="s">
        <v>22</v>
      </c>
      <c r="K16" s="34">
        <v>8282</v>
      </c>
    </row>
    <row r="17" spans="2:11" ht="12.75">
      <c r="B17" s="22"/>
      <c r="C17" s="21" t="s">
        <v>27</v>
      </c>
      <c r="D17" s="21" t="s">
        <v>22</v>
      </c>
      <c r="E17" s="34">
        <v>8535</v>
      </c>
      <c r="H17" s="22"/>
      <c r="I17" s="21" t="s">
        <v>27</v>
      </c>
      <c r="J17" s="21" t="s">
        <v>22</v>
      </c>
      <c r="K17" s="34">
        <v>8535</v>
      </c>
    </row>
    <row r="18" spans="2:11" ht="13.5" thickBot="1">
      <c r="B18" s="24"/>
      <c r="C18" s="25" t="s">
        <v>28</v>
      </c>
      <c r="D18" s="25" t="s">
        <v>22</v>
      </c>
      <c r="E18" s="35">
        <v>9179</v>
      </c>
      <c r="H18" s="24"/>
      <c r="I18" s="25" t="s">
        <v>28</v>
      </c>
      <c r="J18" s="25" t="s">
        <v>22</v>
      </c>
      <c r="K18" s="35">
        <v>9179</v>
      </c>
    </row>
    <row r="19" spans="2:11" ht="12.75">
      <c r="B19" s="22" t="s">
        <v>315</v>
      </c>
      <c r="C19" s="21" t="s">
        <v>25</v>
      </c>
      <c r="D19" s="21" t="s">
        <v>22</v>
      </c>
      <c r="E19" s="34">
        <v>9971</v>
      </c>
      <c r="H19" s="22" t="s">
        <v>315</v>
      </c>
      <c r="I19" s="21" t="s">
        <v>25</v>
      </c>
      <c r="J19" s="21" t="s">
        <v>22</v>
      </c>
      <c r="K19" s="34">
        <v>11803</v>
      </c>
    </row>
    <row r="20" spans="2:11" ht="12.75">
      <c r="B20" s="22"/>
      <c r="C20" s="21" t="s">
        <v>26</v>
      </c>
      <c r="D20" s="21" t="s">
        <v>22</v>
      </c>
      <c r="E20" s="34">
        <v>10713</v>
      </c>
      <c r="H20" s="22"/>
      <c r="I20" s="21" t="s">
        <v>26</v>
      </c>
      <c r="J20" s="21" t="s">
        <v>22</v>
      </c>
      <c r="K20" s="34">
        <v>12576</v>
      </c>
    </row>
    <row r="21" spans="2:11" ht="12.75">
      <c r="B21" s="22"/>
      <c r="C21" s="21" t="s">
        <v>27</v>
      </c>
      <c r="D21" s="21" t="s">
        <v>22</v>
      </c>
      <c r="E21" s="34">
        <v>11135</v>
      </c>
      <c r="H21" s="22"/>
      <c r="I21" s="21" t="s">
        <v>27</v>
      </c>
      <c r="J21" s="21" t="s">
        <v>22</v>
      </c>
      <c r="K21" s="34">
        <v>13328</v>
      </c>
    </row>
    <row r="22" spans="2:11" ht="13.5" thickBot="1">
      <c r="B22" s="24"/>
      <c r="C22" s="25" t="s">
        <v>28</v>
      </c>
      <c r="D22" s="25" t="s">
        <v>22</v>
      </c>
      <c r="E22" s="35">
        <v>11802</v>
      </c>
      <c r="H22" s="24"/>
      <c r="I22" s="25" t="s">
        <v>28</v>
      </c>
      <c r="J22" s="25" t="s">
        <v>22</v>
      </c>
      <c r="K22" s="35">
        <v>14027</v>
      </c>
    </row>
    <row r="24" spans="1:11" ht="15.75" thickBot="1">
      <c r="A24" s="20" t="s">
        <v>6</v>
      </c>
      <c r="G24" s="20" t="s">
        <v>321</v>
      </c>
      <c r="I24" s="4"/>
      <c r="J24" s="4"/>
      <c r="K24" s="19"/>
    </row>
    <row r="25" spans="2:11" ht="13.5" thickBot="1">
      <c r="B25" s="27"/>
      <c r="C25" s="28" t="s">
        <v>316</v>
      </c>
      <c r="D25" s="28" t="s">
        <v>317</v>
      </c>
      <c r="E25" s="29" t="s">
        <v>324</v>
      </c>
      <c r="H25" s="27"/>
      <c r="I25" s="28" t="s">
        <v>316</v>
      </c>
      <c r="J25" s="28" t="s">
        <v>317</v>
      </c>
      <c r="K25" s="29" t="s">
        <v>324</v>
      </c>
    </row>
    <row r="26" spans="2:11" ht="12.75">
      <c r="B26" s="30" t="s">
        <v>313</v>
      </c>
      <c r="C26" s="31" t="s">
        <v>21</v>
      </c>
      <c r="D26" s="31" t="s">
        <v>312</v>
      </c>
      <c r="E26" s="33">
        <v>6667</v>
      </c>
      <c r="H26" s="30" t="s">
        <v>313</v>
      </c>
      <c r="I26" s="21" t="s">
        <v>25</v>
      </c>
      <c r="J26" s="21" t="s">
        <v>312</v>
      </c>
      <c r="K26" s="33">
        <v>6667</v>
      </c>
    </row>
    <row r="27" spans="2:11" ht="12.75">
      <c r="B27" s="22"/>
      <c r="C27" s="21" t="s">
        <v>26</v>
      </c>
      <c r="D27" s="21" t="s">
        <v>312</v>
      </c>
      <c r="E27" s="34">
        <v>6871</v>
      </c>
      <c r="H27" s="22"/>
      <c r="I27" s="21" t="s">
        <v>26</v>
      </c>
      <c r="J27" s="21" t="s">
        <v>312</v>
      </c>
      <c r="K27" s="34">
        <v>6871</v>
      </c>
    </row>
    <row r="28" spans="2:11" ht="12.75">
      <c r="B28" s="22"/>
      <c r="C28" s="21" t="s">
        <v>27</v>
      </c>
      <c r="D28" s="21" t="s">
        <v>312</v>
      </c>
      <c r="E28" s="34">
        <v>7079</v>
      </c>
      <c r="H28" s="22"/>
      <c r="I28" s="21" t="s">
        <v>27</v>
      </c>
      <c r="J28" s="21" t="s">
        <v>312</v>
      </c>
      <c r="K28" s="34">
        <v>7079</v>
      </c>
    </row>
    <row r="29" spans="2:11" ht="13.5" thickBot="1">
      <c r="B29" s="24"/>
      <c r="C29" s="25" t="s">
        <v>28</v>
      </c>
      <c r="D29" s="25" t="s">
        <v>312</v>
      </c>
      <c r="E29" s="35">
        <v>7575</v>
      </c>
      <c r="H29" s="24"/>
      <c r="I29" s="25" t="s">
        <v>28</v>
      </c>
      <c r="J29" s="25" t="s">
        <v>312</v>
      </c>
      <c r="K29" s="35">
        <v>7575</v>
      </c>
    </row>
    <row r="30" spans="2:11" ht="12.75">
      <c r="B30" s="30" t="s">
        <v>315</v>
      </c>
      <c r="C30" s="21" t="s">
        <v>25</v>
      </c>
      <c r="D30" s="21" t="s">
        <v>312</v>
      </c>
      <c r="E30" s="34">
        <v>7064</v>
      </c>
      <c r="H30" s="30" t="s">
        <v>315</v>
      </c>
      <c r="I30" s="21" t="s">
        <v>25</v>
      </c>
      <c r="J30" s="21" t="s">
        <v>312</v>
      </c>
      <c r="K30" s="34">
        <v>6438</v>
      </c>
    </row>
    <row r="31" spans="2:11" ht="12.75">
      <c r="B31" s="22"/>
      <c r="C31" s="21" t="s">
        <v>26</v>
      </c>
      <c r="D31" s="21" t="s">
        <v>312</v>
      </c>
      <c r="E31" s="34">
        <v>7523</v>
      </c>
      <c r="H31" s="22"/>
      <c r="I31" s="21" t="s">
        <v>26</v>
      </c>
      <c r="J31" s="21" t="s">
        <v>312</v>
      </c>
      <c r="K31" s="34">
        <v>6649</v>
      </c>
    </row>
    <row r="32" spans="2:11" ht="12.75">
      <c r="B32" s="22"/>
      <c r="C32" s="21" t="s">
        <v>27</v>
      </c>
      <c r="D32" s="21" t="s">
        <v>312</v>
      </c>
      <c r="E32" s="34">
        <v>8301</v>
      </c>
      <c r="H32" s="22"/>
      <c r="I32" s="21" t="s">
        <v>27</v>
      </c>
      <c r="J32" s="21" t="s">
        <v>312</v>
      </c>
      <c r="K32" s="34">
        <v>7096</v>
      </c>
    </row>
    <row r="33" spans="2:11" ht="13.5" thickBot="1">
      <c r="B33" s="24"/>
      <c r="C33" s="25" t="s">
        <v>28</v>
      </c>
      <c r="D33" s="25" t="s">
        <v>312</v>
      </c>
      <c r="E33" s="35">
        <v>9071</v>
      </c>
      <c r="H33" s="24"/>
      <c r="I33" s="25" t="s">
        <v>28</v>
      </c>
      <c r="J33" s="25" t="s">
        <v>312</v>
      </c>
      <c r="K33" s="35">
        <v>7324</v>
      </c>
    </row>
    <row r="34" spans="2:11" ht="12.75">
      <c r="B34" s="30" t="s">
        <v>314</v>
      </c>
      <c r="C34" s="21" t="s">
        <v>25</v>
      </c>
      <c r="D34" s="21" t="s">
        <v>22</v>
      </c>
      <c r="E34" s="34">
        <v>8139</v>
      </c>
      <c r="H34" s="30" t="s">
        <v>314</v>
      </c>
      <c r="I34" s="21" t="s">
        <v>25</v>
      </c>
      <c r="J34" s="21" t="s">
        <v>22</v>
      </c>
      <c r="K34" s="34">
        <v>8139</v>
      </c>
    </row>
    <row r="35" spans="2:11" ht="12.75">
      <c r="B35" s="22"/>
      <c r="C35" s="21" t="s">
        <v>26</v>
      </c>
      <c r="D35" s="21" t="s">
        <v>22</v>
      </c>
      <c r="E35" s="34">
        <v>8282</v>
      </c>
      <c r="H35" s="22"/>
      <c r="I35" s="21" t="s">
        <v>26</v>
      </c>
      <c r="J35" s="21" t="s">
        <v>22</v>
      </c>
      <c r="K35" s="34">
        <v>8282</v>
      </c>
    </row>
    <row r="36" spans="2:11" ht="12.75">
      <c r="B36" s="22"/>
      <c r="C36" s="21" t="s">
        <v>27</v>
      </c>
      <c r="D36" s="21" t="s">
        <v>22</v>
      </c>
      <c r="E36" s="34">
        <v>8535</v>
      </c>
      <c r="H36" s="22"/>
      <c r="I36" s="21" t="s">
        <v>27</v>
      </c>
      <c r="J36" s="21" t="s">
        <v>22</v>
      </c>
      <c r="K36" s="34">
        <v>8535</v>
      </c>
    </row>
    <row r="37" spans="2:11" ht="13.5" thickBot="1">
      <c r="B37" s="24"/>
      <c r="C37" s="25" t="s">
        <v>28</v>
      </c>
      <c r="D37" s="25" t="s">
        <v>22</v>
      </c>
      <c r="E37" s="35">
        <v>9179</v>
      </c>
      <c r="H37" s="24"/>
      <c r="I37" s="25" t="s">
        <v>28</v>
      </c>
      <c r="J37" s="25" t="s">
        <v>22</v>
      </c>
      <c r="K37" s="35">
        <v>9179</v>
      </c>
    </row>
    <row r="38" spans="2:11" ht="12.75">
      <c r="B38" s="22" t="s">
        <v>315</v>
      </c>
      <c r="C38" s="21" t="s">
        <v>25</v>
      </c>
      <c r="D38" s="21" t="s">
        <v>22</v>
      </c>
      <c r="E38" s="34">
        <v>10622</v>
      </c>
      <c r="H38" s="22" t="s">
        <v>315</v>
      </c>
      <c r="I38" s="21" t="s">
        <v>25</v>
      </c>
      <c r="J38" s="21" t="s">
        <v>22</v>
      </c>
      <c r="K38" s="34">
        <v>7569</v>
      </c>
    </row>
    <row r="39" spans="2:11" ht="12.75">
      <c r="B39" s="22"/>
      <c r="C39" s="21" t="s">
        <v>26</v>
      </c>
      <c r="D39" s="21" t="s">
        <v>22</v>
      </c>
      <c r="E39" s="34">
        <v>11065</v>
      </c>
      <c r="H39" s="22"/>
      <c r="I39" s="21" t="s">
        <v>26</v>
      </c>
      <c r="J39" s="21" t="s">
        <v>22</v>
      </c>
      <c r="K39" s="34">
        <v>9363</v>
      </c>
    </row>
    <row r="40" spans="2:11" ht="12.75">
      <c r="B40" s="22"/>
      <c r="C40" s="21" t="s">
        <v>27</v>
      </c>
      <c r="D40" s="21" t="s">
        <v>22</v>
      </c>
      <c r="E40" s="34">
        <v>11886</v>
      </c>
      <c r="H40" s="22"/>
      <c r="I40" s="21" t="s">
        <v>27</v>
      </c>
      <c r="J40" s="21" t="s">
        <v>22</v>
      </c>
      <c r="K40" s="34">
        <v>9551</v>
      </c>
    </row>
    <row r="41" spans="2:11" ht="13.5" thickBot="1">
      <c r="B41" s="24"/>
      <c r="C41" s="25" t="s">
        <v>28</v>
      </c>
      <c r="D41" s="25" t="s">
        <v>22</v>
      </c>
      <c r="E41" s="35">
        <v>12239</v>
      </c>
      <c r="H41" s="24"/>
      <c r="I41" s="25" t="s">
        <v>28</v>
      </c>
      <c r="J41" s="25" t="s">
        <v>22</v>
      </c>
      <c r="K41" s="35">
        <v>10310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34">
      <selection activeCell="E30" sqref="E30"/>
    </sheetView>
  </sheetViews>
  <sheetFormatPr defaultColWidth="9.140625" defaultRowHeight="12.75"/>
  <cols>
    <col min="1" max="1" width="25.00390625" style="0" customWidth="1"/>
    <col min="2" max="6" width="9.140625" style="38" customWidth="1"/>
    <col min="8" max="8" width="13.28125" style="0" customWidth="1"/>
    <col min="9" max="9" width="9.421875" style="82" customWidth="1"/>
    <col min="10" max="10" width="10.7109375" style="82" customWidth="1"/>
    <col min="11" max="11" width="8.8515625" style="82" customWidth="1"/>
    <col min="12" max="12" width="10.421875" style="82" customWidth="1"/>
    <col min="13" max="13" width="9.140625" style="82" customWidth="1"/>
    <col min="14" max="14" width="10.28125" style="82" customWidth="1"/>
    <col min="15" max="16" width="12.7109375" style="82" customWidth="1"/>
  </cols>
  <sheetData>
    <row r="1" spans="1:10" ht="12.75">
      <c r="A1" s="84" t="s">
        <v>341</v>
      </c>
      <c r="B1" s="84"/>
      <c r="C1" s="84"/>
      <c r="D1" s="84"/>
      <c r="E1" s="84"/>
      <c r="F1" s="84"/>
      <c r="G1" s="84"/>
      <c r="H1" s="84"/>
      <c r="I1" s="84" t="s">
        <v>341</v>
      </c>
      <c r="J1" s="84"/>
    </row>
    <row r="2" spans="1:10" ht="12.75">
      <c r="A2" s="84" t="s">
        <v>342</v>
      </c>
      <c r="B2" s="84"/>
      <c r="C2" s="84"/>
      <c r="D2" s="84"/>
      <c r="E2" s="84"/>
      <c r="F2" s="84"/>
      <c r="G2" s="84"/>
      <c r="H2" s="84"/>
      <c r="I2" s="84" t="s">
        <v>342</v>
      </c>
      <c r="J2" s="84"/>
    </row>
    <row r="3" spans="1:16" ht="36.75" customHeight="1">
      <c r="A3" s="80"/>
      <c r="B3" s="81"/>
      <c r="C3" s="81"/>
      <c r="D3" s="81"/>
      <c r="E3" s="81"/>
      <c r="F3" s="81"/>
      <c r="G3" s="80"/>
      <c r="H3" s="80"/>
      <c r="I3" s="83" t="s">
        <v>9</v>
      </c>
      <c r="J3" s="83" t="s">
        <v>10</v>
      </c>
      <c r="K3" s="82" t="s">
        <v>343</v>
      </c>
      <c r="L3" s="83" t="s">
        <v>349</v>
      </c>
      <c r="M3" s="82" t="s">
        <v>344</v>
      </c>
      <c r="N3" s="82" t="s">
        <v>345</v>
      </c>
      <c r="O3" s="82" t="s">
        <v>346</v>
      </c>
      <c r="P3" s="82" t="s">
        <v>347</v>
      </c>
    </row>
    <row r="4" spans="2:16" ht="12.75">
      <c r="B4" s="38" t="s">
        <v>21</v>
      </c>
      <c r="C4" s="38" t="s">
        <v>25</v>
      </c>
      <c r="D4" s="38" t="s">
        <v>26</v>
      </c>
      <c r="E4" s="38" t="s">
        <v>27</v>
      </c>
      <c r="F4" s="38" t="s">
        <v>28</v>
      </c>
      <c r="H4" s="38" t="s">
        <v>21</v>
      </c>
      <c r="I4" s="85">
        <v>0.259</v>
      </c>
      <c r="J4" s="85">
        <v>0.209</v>
      </c>
      <c r="K4" s="85">
        <v>0.298</v>
      </c>
      <c r="L4" s="85">
        <v>0.045</v>
      </c>
      <c r="M4" s="85">
        <v>0.024</v>
      </c>
      <c r="N4" s="85">
        <v>0.045</v>
      </c>
      <c r="O4" s="85">
        <v>0.07</v>
      </c>
      <c r="P4" s="85">
        <v>0.049</v>
      </c>
    </row>
    <row r="5" spans="1:16" ht="12.75">
      <c r="A5" t="s">
        <v>9</v>
      </c>
      <c r="B5" s="38">
        <v>0.259</v>
      </c>
      <c r="C5" s="38">
        <v>0.255</v>
      </c>
      <c r="D5" s="38">
        <v>0.258</v>
      </c>
      <c r="E5" s="38">
        <v>0.263</v>
      </c>
      <c r="F5" s="38">
        <v>0.258</v>
      </c>
      <c r="H5" s="38" t="s">
        <v>25</v>
      </c>
      <c r="I5" s="85">
        <v>0.255</v>
      </c>
      <c r="J5" s="85">
        <v>0.213</v>
      </c>
      <c r="K5" s="85">
        <v>0.303</v>
      </c>
      <c r="L5" s="85">
        <v>0.043</v>
      </c>
      <c r="M5" s="85">
        <v>0.025</v>
      </c>
      <c r="N5" s="85">
        <v>0.043</v>
      </c>
      <c r="O5" s="85">
        <v>0.069</v>
      </c>
      <c r="P5" s="85">
        <v>0.049</v>
      </c>
    </row>
    <row r="6" spans="1:16" ht="12.75">
      <c r="A6" t="s">
        <v>10</v>
      </c>
      <c r="B6" s="38">
        <v>0.209</v>
      </c>
      <c r="C6" s="38">
        <v>0.213</v>
      </c>
      <c r="D6" s="38">
        <v>0.191</v>
      </c>
      <c r="E6" s="38">
        <v>0.197</v>
      </c>
      <c r="F6" s="38">
        <v>0.178</v>
      </c>
      <c r="H6" s="38" t="s">
        <v>26</v>
      </c>
      <c r="I6" s="85">
        <v>0.258</v>
      </c>
      <c r="J6" s="85">
        <v>0.191</v>
      </c>
      <c r="K6" s="85">
        <v>0.294</v>
      </c>
      <c r="L6" s="85">
        <v>0.048</v>
      </c>
      <c r="M6" s="85">
        <v>0.025</v>
      </c>
      <c r="N6" s="85">
        <v>0.062</v>
      </c>
      <c r="O6" s="85">
        <v>0.085</v>
      </c>
      <c r="P6" s="85">
        <v>0.038</v>
      </c>
    </row>
    <row r="7" spans="1:16" ht="12.75">
      <c r="A7" t="s">
        <v>343</v>
      </c>
      <c r="B7" s="38">
        <v>0.298</v>
      </c>
      <c r="C7" s="38">
        <v>0.303</v>
      </c>
      <c r="D7" s="38">
        <v>0.294</v>
      </c>
      <c r="E7" s="38">
        <v>0.285</v>
      </c>
      <c r="F7" s="38">
        <v>0.297</v>
      </c>
      <c r="H7" s="38" t="s">
        <v>27</v>
      </c>
      <c r="I7" s="85">
        <v>0.263</v>
      </c>
      <c r="J7" s="85">
        <v>0.197</v>
      </c>
      <c r="K7" s="85">
        <v>0.285</v>
      </c>
      <c r="L7" s="85">
        <v>0.048</v>
      </c>
      <c r="M7" s="85">
        <v>0.027</v>
      </c>
      <c r="N7" s="85">
        <v>0.064</v>
      </c>
      <c r="O7" s="85">
        <v>0.078</v>
      </c>
      <c r="P7" s="85">
        <v>0.038</v>
      </c>
    </row>
    <row r="8" spans="1:16" ht="12.75">
      <c r="A8" t="s">
        <v>350</v>
      </c>
      <c r="B8" s="38">
        <v>0.045</v>
      </c>
      <c r="C8" s="38">
        <v>0.043</v>
      </c>
      <c r="D8" s="38">
        <v>0.048</v>
      </c>
      <c r="E8" s="38">
        <v>0.048</v>
      </c>
      <c r="F8" s="38">
        <v>0.048</v>
      </c>
      <c r="H8" s="38" t="s">
        <v>28</v>
      </c>
      <c r="I8" s="85">
        <v>0.258</v>
      </c>
      <c r="J8" s="85">
        <v>0.178</v>
      </c>
      <c r="K8" s="85">
        <v>0.297</v>
      </c>
      <c r="L8" s="85">
        <v>0.048</v>
      </c>
      <c r="M8" s="85">
        <v>0.026</v>
      </c>
      <c r="N8" s="85">
        <v>0.064</v>
      </c>
      <c r="O8" s="85">
        <v>0.086</v>
      </c>
      <c r="P8" s="85">
        <v>0.043</v>
      </c>
    </row>
    <row r="9" spans="1:16" ht="12.75">
      <c r="A9" t="s">
        <v>344</v>
      </c>
      <c r="B9" s="38">
        <v>0.024</v>
      </c>
      <c r="C9" s="38">
        <v>0.025</v>
      </c>
      <c r="D9" s="38">
        <v>0.025</v>
      </c>
      <c r="E9" s="38">
        <v>0.027</v>
      </c>
      <c r="F9" s="38">
        <v>0.026</v>
      </c>
      <c r="I9" s="85"/>
      <c r="J9" s="85"/>
      <c r="K9" s="85"/>
      <c r="L9" s="85"/>
      <c r="M9" s="85"/>
      <c r="N9" s="85"/>
      <c r="O9" s="85"/>
      <c r="P9" s="85"/>
    </row>
    <row r="10" spans="1:16" ht="12.75">
      <c r="A10" t="s">
        <v>345</v>
      </c>
      <c r="B10" s="38">
        <v>0.045</v>
      </c>
      <c r="C10" s="38">
        <v>0.043</v>
      </c>
      <c r="D10" s="38">
        <v>0.062</v>
      </c>
      <c r="E10" s="38">
        <v>0.064</v>
      </c>
      <c r="F10" s="38">
        <v>0.064</v>
      </c>
      <c r="I10" s="85"/>
      <c r="J10" s="85"/>
      <c r="K10" s="85"/>
      <c r="L10" s="85"/>
      <c r="M10" s="85"/>
      <c r="N10" s="85"/>
      <c r="O10" s="85"/>
      <c r="P10" s="85"/>
    </row>
    <row r="11" spans="1:6" ht="12.75">
      <c r="A11" t="s">
        <v>346</v>
      </c>
      <c r="B11" s="38">
        <v>0.07</v>
      </c>
      <c r="C11" s="38">
        <v>0.069</v>
      </c>
      <c r="D11" s="38">
        <v>0.085</v>
      </c>
      <c r="E11" s="38">
        <v>0.078</v>
      </c>
      <c r="F11" s="38">
        <v>0.086</v>
      </c>
    </row>
    <row r="12" spans="1:6" ht="12.75">
      <c r="A12" t="s">
        <v>347</v>
      </c>
      <c r="B12" s="38">
        <v>0.049</v>
      </c>
      <c r="C12" s="38">
        <v>0.049</v>
      </c>
      <c r="D12" s="38">
        <v>0.038</v>
      </c>
      <c r="E12" s="38">
        <v>0.038</v>
      </c>
      <c r="F12" s="38">
        <v>0.043</v>
      </c>
    </row>
    <row r="17" spans="1:10" ht="12.75">
      <c r="A17" s="84" t="s">
        <v>341</v>
      </c>
      <c r="B17" s="84"/>
      <c r="C17" s="84"/>
      <c r="D17" s="84"/>
      <c r="E17" s="84"/>
      <c r="F17" s="84"/>
      <c r="G17" s="84"/>
      <c r="H17" s="84"/>
      <c r="I17" s="84" t="s">
        <v>341</v>
      </c>
      <c r="J17" s="84"/>
    </row>
    <row r="18" spans="1:10" ht="12.75">
      <c r="A18" s="84" t="s">
        <v>348</v>
      </c>
      <c r="B18" s="84"/>
      <c r="C18" s="84"/>
      <c r="D18" s="84"/>
      <c r="E18" s="84"/>
      <c r="F18" s="84"/>
      <c r="G18" s="84"/>
      <c r="H18" s="84"/>
      <c r="I18" s="84" t="s">
        <v>342</v>
      </c>
      <c r="J18" s="84"/>
    </row>
    <row r="19" spans="1:16" ht="38.25">
      <c r="A19" s="80"/>
      <c r="B19" s="81"/>
      <c r="C19" s="81"/>
      <c r="D19" s="81"/>
      <c r="E19" s="81"/>
      <c r="F19" s="81"/>
      <c r="G19" s="80"/>
      <c r="H19" s="80"/>
      <c r="I19" s="83" t="s">
        <v>9</v>
      </c>
      <c r="J19" s="83" t="s">
        <v>10</v>
      </c>
      <c r="K19" s="82" t="s">
        <v>343</v>
      </c>
      <c r="L19" s="83" t="s">
        <v>349</v>
      </c>
      <c r="M19" s="82" t="s">
        <v>344</v>
      </c>
      <c r="N19" s="82" t="s">
        <v>345</v>
      </c>
      <c r="O19" s="82" t="s">
        <v>346</v>
      </c>
      <c r="P19" s="82" t="s">
        <v>347</v>
      </c>
    </row>
    <row r="20" spans="2:16" ht="12.75">
      <c r="B20" s="38" t="s">
        <v>21</v>
      </c>
      <c r="C20" s="38" t="s">
        <v>25</v>
      </c>
      <c r="D20" s="38" t="s">
        <v>26</v>
      </c>
      <c r="E20" s="38" t="s">
        <v>27</v>
      </c>
      <c r="F20" s="38" t="s">
        <v>28</v>
      </c>
      <c r="H20" s="38" t="s">
        <v>21</v>
      </c>
      <c r="I20" s="85">
        <v>0.342</v>
      </c>
      <c r="J20" s="85">
        <v>0.172</v>
      </c>
      <c r="K20" s="85">
        <v>0.125</v>
      </c>
      <c r="L20" s="85">
        <v>0.068</v>
      </c>
      <c r="M20" s="85">
        <v>0.034</v>
      </c>
      <c r="N20" s="85">
        <v>0.072</v>
      </c>
      <c r="O20" s="85">
        <v>0.113</v>
      </c>
      <c r="P20" s="85">
        <v>0.074</v>
      </c>
    </row>
    <row r="21" spans="1:16" ht="12.75">
      <c r="A21" t="s">
        <v>9</v>
      </c>
      <c r="B21" s="38">
        <v>0.342</v>
      </c>
      <c r="C21" s="38">
        <v>0.338</v>
      </c>
      <c r="D21" s="38">
        <v>0.317</v>
      </c>
      <c r="E21" s="38">
        <v>0.335</v>
      </c>
      <c r="F21" s="38">
        <v>0.329</v>
      </c>
      <c r="H21" s="38" t="s">
        <v>25</v>
      </c>
      <c r="I21" s="85">
        <v>0.338</v>
      </c>
      <c r="J21" s="85">
        <v>0.179</v>
      </c>
      <c r="K21" s="85">
        <v>0.125</v>
      </c>
      <c r="L21" s="85">
        <v>0.065</v>
      </c>
      <c r="M21" s="85">
        <v>0.035</v>
      </c>
      <c r="N21" s="85">
        <v>0.069</v>
      </c>
      <c r="O21" s="85">
        <v>0.111</v>
      </c>
      <c r="P21" s="85">
        <v>0.077</v>
      </c>
    </row>
    <row r="22" spans="1:16" ht="12.75">
      <c r="A22" t="s">
        <v>10</v>
      </c>
      <c r="B22" s="38">
        <v>0.172</v>
      </c>
      <c r="C22" s="38">
        <v>0.179</v>
      </c>
      <c r="D22" s="38">
        <v>0.159</v>
      </c>
      <c r="E22" s="38">
        <v>0.173</v>
      </c>
      <c r="F22" s="38">
        <v>0.152</v>
      </c>
      <c r="H22" s="38" t="s">
        <v>26</v>
      </c>
      <c r="I22" s="85">
        <v>0.317</v>
      </c>
      <c r="J22" s="85">
        <v>0.159</v>
      </c>
      <c r="K22" s="85">
        <v>0.139</v>
      </c>
      <c r="L22" s="85">
        <v>0.066</v>
      </c>
      <c r="M22" s="85">
        <v>0.033</v>
      </c>
      <c r="N22" s="85">
        <v>0.092</v>
      </c>
      <c r="O22" s="85">
        <v>0.125</v>
      </c>
      <c r="P22" s="85">
        <v>0.068</v>
      </c>
    </row>
    <row r="23" spans="1:16" ht="12.75">
      <c r="A23" t="s">
        <v>343</v>
      </c>
      <c r="B23" s="38">
        <v>0.125</v>
      </c>
      <c r="C23" s="38">
        <v>0.125</v>
      </c>
      <c r="D23" s="38">
        <v>0.139</v>
      </c>
      <c r="E23" s="38">
        <v>0.113</v>
      </c>
      <c r="F23" s="38">
        <v>0.12</v>
      </c>
      <c r="H23" s="38" t="s">
        <v>27</v>
      </c>
      <c r="I23" s="85">
        <v>0.335</v>
      </c>
      <c r="J23" s="85">
        <v>0.173</v>
      </c>
      <c r="K23" s="85">
        <v>0.113</v>
      </c>
      <c r="L23" s="85">
        <v>0.069</v>
      </c>
      <c r="M23" s="85">
        <v>0.036</v>
      </c>
      <c r="N23" s="85">
        <v>0.099</v>
      </c>
      <c r="O23" s="85">
        <v>0.119</v>
      </c>
      <c r="P23" s="85">
        <v>0.055</v>
      </c>
    </row>
    <row r="24" spans="1:16" ht="12.75">
      <c r="A24" t="s">
        <v>350</v>
      </c>
      <c r="B24" s="38">
        <v>0.068</v>
      </c>
      <c r="C24" s="38">
        <v>0.065</v>
      </c>
      <c r="D24" s="38">
        <v>0.066</v>
      </c>
      <c r="E24" s="38">
        <v>0.069</v>
      </c>
      <c r="F24" s="38">
        <v>0.07</v>
      </c>
      <c r="H24" s="38" t="s">
        <v>28</v>
      </c>
      <c r="I24" s="85">
        <v>0.329</v>
      </c>
      <c r="J24" s="85">
        <v>0.152</v>
      </c>
      <c r="K24" s="85">
        <v>0.12</v>
      </c>
      <c r="L24" s="85">
        <v>0.07</v>
      </c>
      <c r="M24" s="85">
        <v>0.034</v>
      </c>
      <c r="N24" s="85">
        <v>0.099</v>
      </c>
      <c r="O24" s="85">
        <v>0.132</v>
      </c>
      <c r="P24" s="85">
        <v>0.063</v>
      </c>
    </row>
    <row r="25" spans="1:16" ht="12.75">
      <c r="A25" t="s">
        <v>344</v>
      </c>
      <c r="B25" s="38">
        <v>0.034</v>
      </c>
      <c r="C25" s="38">
        <v>0.035</v>
      </c>
      <c r="D25" s="38">
        <v>0.033</v>
      </c>
      <c r="E25" s="38">
        <v>0.036</v>
      </c>
      <c r="F25" s="38">
        <v>0.034</v>
      </c>
      <c r="I25" s="85"/>
      <c r="J25" s="85"/>
      <c r="K25" s="85"/>
      <c r="L25" s="85"/>
      <c r="M25" s="85"/>
      <c r="N25" s="85"/>
      <c r="O25" s="85"/>
      <c r="P25" s="85"/>
    </row>
    <row r="26" spans="1:6" ht="12.75">
      <c r="A26" t="s">
        <v>345</v>
      </c>
      <c r="B26" s="38">
        <v>0.072</v>
      </c>
      <c r="C26" s="38">
        <v>0.069</v>
      </c>
      <c r="D26" s="38">
        <v>0.092</v>
      </c>
      <c r="E26" s="38">
        <v>0.099</v>
      </c>
      <c r="F26" s="38">
        <v>0.099</v>
      </c>
    </row>
    <row r="27" spans="1:6" ht="12.75">
      <c r="A27" t="s">
        <v>346</v>
      </c>
      <c r="B27" s="38">
        <v>0.113</v>
      </c>
      <c r="C27" s="38">
        <v>0.111</v>
      </c>
      <c r="D27" s="38">
        <v>0.125</v>
      </c>
      <c r="E27" s="38">
        <v>0.119</v>
      </c>
      <c r="F27" s="38">
        <v>0.132</v>
      </c>
    </row>
    <row r="28" spans="1:6" ht="12.75">
      <c r="A28" t="s">
        <v>347</v>
      </c>
      <c r="B28" s="38">
        <v>0.074</v>
      </c>
      <c r="C28" s="38">
        <v>0.077</v>
      </c>
      <c r="D28" s="38">
        <v>0.068</v>
      </c>
      <c r="E28" s="38">
        <v>0.055</v>
      </c>
      <c r="F28" s="38">
        <v>0.063</v>
      </c>
    </row>
  </sheetData>
  <sheetProtection/>
  <printOptions/>
  <pageMargins left="0.75" right="0.75" top="1" bottom="1" header="0.5" footer="0.5"/>
  <pageSetup fitToHeight="1" fitToWidth="1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7">
      <selection activeCell="P46" sqref="P46:P47"/>
    </sheetView>
  </sheetViews>
  <sheetFormatPr defaultColWidth="9.140625" defaultRowHeight="12.75"/>
  <cols>
    <col min="1" max="1" width="17.8515625" style="0" customWidth="1"/>
    <col min="2" max="2" width="11.8515625" style="0" customWidth="1"/>
  </cols>
  <sheetData>
    <row r="1" spans="1:9" ht="12.75">
      <c r="A1" s="117" t="s">
        <v>338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117" t="s">
        <v>339</v>
      </c>
      <c r="B2" s="117"/>
      <c r="C2" s="117"/>
      <c r="D2" s="117"/>
      <c r="E2" s="117"/>
      <c r="F2" s="117"/>
      <c r="G2" s="117"/>
      <c r="H2" s="117"/>
      <c r="I2" s="117"/>
    </row>
    <row r="3" spans="1:9" ht="12.75">
      <c r="A3" s="80"/>
      <c r="B3" s="80"/>
      <c r="C3" s="80"/>
      <c r="D3" s="80"/>
      <c r="E3" s="80"/>
      <c r="F3" s="80"/>
      <c r="G3" s="80"/>
      <c r="H3" s="80"/>
      <c r="I3" s="80"/>
    </row>
    <row r="4" spans="2:6" ht="12.75">
      <c r="B4" t="s">
        <v>21</v>
      </c>
      <c r="C4" t="s">
        <v>25</v>
      </c>
      <c r="D4" t="s">
        <v>26</v>
      </c>
      <c r="E4" t="s">
        <v>27</v>
      </c>
      <c r="F4" t="s">
        <v>28</v>
      </c>
    </row>
    <row r="5" spans="1:6" ht="12.75">
      <c r="A5" t="s">
        <v>335</v>
      </c>
      <c r="B5" s="37">
        <v>0.7669</v>
      </c>
      <c r="C5" s="37">
        <v>0.7718</v>
      </c>
      <c r="D5" s="37">
        <v>0.7421</v>
      </c>
      <c r="E5" s="37">
        <v>0.7454</v>
      </c>
      <c r="F5" s="37">
        <v>0.7326</v>
      </c>
    </row>
    <row r="6" spans="1:6" ht="12.75">
      <c r="A6" t="s">
        <v>336</v>
      </c>
      <c r="B6" s="37">
        <v>0.69</v>
      </c>
      <c r="C6" s="37">
        <v>0.688</v>
      </c>
      <c r="D6" s="37">
        <v>0.689</v>
      </c>
      <c r="E6" s="37">
        <v>0.681</v>
      </c>
      <c r="F6" s="37">
        <v>0.679</v>
      </c>
    </row>
    <row r="7" spans="1:6" ht="12.75">
      <c r="A7" t="s">
        <v>320</v>
      </c>
      <c r="B7" s="37">
        <v>0.7</v>
      </c>
      <c r="C7" s="37">
        <v>0.697</v>
      </c>
      <c r="D7" s="37">
        <v>0.699</v>
      </c>
      <c r="E7" s="37">
        <v>0.693</v>
      </c>
      <c r="F7" s="37">
        <v>0.689</v>
      </c>
    </row>
    <row r="8" spans="1:6" ht="12.75">
      <c r="A8" t="s">
        <v>6</v>
      </c>
      <c r="B8" s="37">
        <v>0.7214</v>
      </c>
      <c r="C8" s="37">
        <v>0.7132</v>
      </c>
      <c r="D8" s="37">
        <v>0.7085</v>
      </c>
      <c r="E8" s="37">
        <v>0.7105</v>
      </c>
      <c r="F8" s="37">
        <v>0.7005</v>
      </c>
    </row>
    <row r="9" spans="1:6" ht="12.75">
      <c r="A9" t="s">
        <v>337</v>
      </c>
      <c r="B9" s="37">
        <v>0.705</v>
      </c>
      <c r="C9" s="37">
        <v>0.701</v>
      </c>
      <c r="D9" s="37">
        <v>0.715</v>
      </c>
      <c r="E9" s="37">
        <v>0.708</v>
      </c>
      <c r="F9" s="37">
        <v>0.701</v>
      </c>
    </row>
    <row r="12" spans="1:9" ht="12.75">
      <c r="A12" s="117" t="s">
        <v>340</v>
      </c>
      <c r="B12" s="117"/>
      <c r="C12" s="117"/>
      <c r="D12" s="117"/>
      <c r="E12" s="117"/>
      <c r="F12" s="117"/>
      <c r="G12" s="117"/>
      <c r="H12" s="117"/>
      <c r="I12" s="117"/>
    </row>
    <row r="13" spans="1:9" ht="12.75">
      <c r="A13" s="80"/>
      <c r="B13" s="80"/>
      <c r="C13" s="80"/>
      <c r="D13" s="80"/>
      <c r="E13" s="80"/>
      <c r="F13" s="80"/>
      <c r="G13" s="80"/>
      <c r="H13" s="80"/>
      <c r="I13" s="80"/>
    </row>
    <row r="14" spans="2:6" ht="12.75">
      <c r="B14" t="s">
        <v>21</v>
      </c>
      <c r="C14" t="s">
        <v>25</v>
      </c>
      <c r="D14" t="s">
        <v>26</v>
      </c>
      <c r="E14" t="s">
        <v>27</v>
      </c>
      <c r="F14" t="s">
        <v>28</v>
      </c>
    </row>
    <row r="15" spans="1:6" ht="12.75">
      <c r="A15" t="s">
        <v>335</v>
      </c>
      <c r="B15" s="37">
        <v>0.6387</v>
      </c>
      <c r="C15" s="37">
        <v>0.6424</v>
      </c>
      <c r="D15" s="37">
        <v>0.6151</v>
      </c>
      <c r="E15" s="37">
        <v>0.6213</v>
      </c>
      <c r="F15" s="37">
        <v>0.6016</v>
      </c>
    </row>
    <row r="16" spans="1:6" ht="12.75">
      <c r="A16" t="s">
        <v>336</v>
      </c>
      <c r="B16" s="37">
        <v>0.62</v>
      </c>
      <c r="C16" s="37">
        <v>0.617</v>
      </c>
      <c r="D16" s="37">
        <v>0.612</v>
      </c>
      <c r="E16" s="37">
        <v>0.608</v>
      </c>
      <c r="F16" s="37">
        <v>0.607</v>
      </c>
    </row>
    <row r="17" spans="1:6" ht="12.75">
      <c r="A17" t="s">
        <v>320</v>
      </c>
      <c r="B17" s="37">
        <v>0.66</v>
      </c>
      <c r="C17" s="37">
        <v>0.655</v>
      </c>
      <c r="D17" s="37">
        <v>0.659</v>
      </c>
      <c r="E17" s="37">
        <v>0.659</v>
      </c>
      <c r="F17" s="37">
        <v>0.657</v>
      </c>
    </row>
    <row r="18" spans="1:6" ht="12.75">
      <c r="A18" t="s">
        <v>6</v>
      </c>
      <c r="B18" s="37">
        <v>0.6785</v>
      </c>
      <c r="C18" s="37">
        <v>0.6733</v>
      </c>
      <c r="D18" s="37">
        <v>0.6742</v>
      </c>
      <c r="E18" s="37">
        <v>0.6701</v>
      </c>
      <c r="F18" s="37">
        <v>0.6794</v>
      </c>
    </row>
    <row r="19" spans="1:6" ht="12.75">
      <c r="A19" t="s">
        <v>337</v>
      </c>
      <c r="B19" s="37">
        <v>0.637</v>
      </c>
      <c r="C19" s="37">
        <v>0.629</v>
      </c>
      <c r="D19" s="37">
        <v>0.626</v>
      </c>
      <c r="E19" s="37">
        <v>0.618</v>
      </c>
      <c r="F19" s="37">
        <v>0.615</v>
      </c>
    </row>
  </sheetData>
  <sheetProtection/>
  <mergeCells count="3">
    <mergeCell ref="A1:I1"/>
    <mergeCell ref="A2:I2"/>
    <mergeCell ref="A12:I12"/>
  </mergeCells>
  <printOptions/>
  <pageMargins left="0.75" right="0.75" top="1" bottom="1" header="0.5" footer="0.5"/>
  <pageSetup fitToHeight="1" fitToWidth="1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1"/>
  <sheetViews>
    <sheetView zoomScalePageLayoutView="0" workbookViewId="0" topLeftCell="A1">
      <selection activeCell="A2" sqref="A2:G1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7.00390625" style="0" customWidth="1"/>
    <col min="4" max="4" width="7.7109375" style="0" customWidth="1"/>
    <col min="5" max="5" width="5.421875" style="0" customWidth="1"/>
    <col min="6" max="6" width="4.140625" style="0" customWidth="1"/>
    <col min="7" max="7" width="5.421875" style="0" customWidth="1"/>
    <col min="8" max="8" width="3.140625" style="0" customWidth="1"/>
    <col min="9" max="9" width="5.28125" style="0" customWidth="1"/>
    <col min="10" max="10" width="5.421875" style="0" customWidth="1"/>
    <col min="11" max="11" width="7.140625" style="0" customWidth="1"/>
    <col min="12" max="12" width="7.7109375" style="37" customWidth="1"/>
    <col min="13" max="13" width="6.8515625" style="37" customWidth="1"/>
    <col min="14" max="14" width="8.28125" style="37" customWidth="1"/>
    <col min="15" max="15" width="7.28125" style="37" customWidth="1"/>
    <col min="16" max="16" width="8.421875" style="37" customWidth="1"/>
    <col min="17" max="17" width="7.140625" style="37" customWidth="1"/>
    <col min="18" max="19" width="6.57421875" style="37" customWidth="1"/>
    <col min="20" max="20" width="7.7109375" style="37" customWidth="1"/>
    <col min="21" max="21" width="11.00390625" style="0" customWidth="1"/>
    <col min="22" max="22" width="10.7109375" style="0" customWidth="1"/>
    <col min="23" max="23" width="11.28125" style="0" customWidth="1"/>
    <col min="24" max="24" width="11.00390625" style="0" customWidth="1"/>
    <col min="25" max="25" width="9.7109375" style="0" customWidth="1"/>
    <col min="26" max="26" width="11.57421875" style="0" customWidth="1"/>
    <col min="27" max="27" width="11.140625" style="0" customWidth="1"/>
    <col min="28" max="28" width="10.421875" style="0" customWidth="1"/>
    <col min="29" max="29" width="12.7109375" style="0" customWidth="1"/>
  </cols>
  <sheetData>
    <row r="1" ht="12.75">
      <c r="A1" s="97" t="s">
        <v>357</v>
      </c>
    </row>
    <row r="2" spans="1:29" ht="56.25">
      <c r="A2" s="39" t="s">
        <v>0</v>
      </c>
      <c r="B2" s="40" t="s">
        <v>1</v>
      </c>
      <c r="C2" s="41" t="s">
        <v>2</v>
      </c>
      <c r="D2" s="39" t="s">
        <v>3</v>
      </c>
      <c r="E2" s="39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3" t="s">
        <v>302</v>
      </c>
      <c r="K2" s="44" t="s">
        <v>303</v>
      </c>
      <c r="L2" s="45" t="s">
        <v>304</v>
      </c>
      <c r="M2" s="45" t="s">
        <v>326</v>
      </c>
      <c r="N2" s="45" t="s">
        <v>327</v>
      </c>
      <c r="O2" s="45" t="s">
        <v>328</v>
      </c>
      <c r="P2" s="45" t="s">
        <v>329</v>
      </c>
      <c r="Q2" s="45" t="s">
        <v>333</v>
      </c>
      <c r="R2" s="45" t="s">
        <v>330</v>
      </c>
      <c r="S2" s="45" t="s">
        <v>331</v>
      </c>
      <c r="T2" s="45" t="s">
        <v>332</v>
      </c>
      <c r="U2" s="46" t="s">
        <v>9</v>
      </c>
      <c r="V2" s="46" t="s">
        <v>10</v>
      </c>
      <c r="W2" s="46" t="s">
        <v>11</v>
      </c>
      <c r="X2" s="46" t="s">
        <v>12</v>
      </c>
      <c r="Y2" s="46" t="s">
        <v>13</v>
      </c>
      <c r="Z2" s="46" t="s">
        <v>14</v>
      </c>
      <c r="AA2" s="46" t="s">
        <v>15</v>
      </c>
      <c r="AB2" s="46" t="s">
        <v>16</v>
      </c>
      <c r="AC2" s="46" t="s">
        <v>17</v>
      </c>
    </row>
    <row r="3" spans="1:29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8"/>
      <c r="S3" s="48"/>
      <c r="T3" s="48"/>
      <c r="U3" s="47"/>
      <c r="V3" s="47"/>
      <c r="W3" s="47"/>
      <c r="X3" s="47"/>
      <c r="Y3" s="47"/>
      <c r="Z3" s="47"/>
      <c r="AA3" s="47"/>
      <c r="AB3" s="47"/>
      <c r="AC3" s="47"/>
    </row>
    <row r="4" spans="1:29" ht="12.75">
      <c r="A4" s="49" t="s">
        <v>29</v>
      </c>
      <c r="B4" s="50" t="s">
        <v>42</v>
      </c>
      <c r="C4" s="51" t="s">
        <v>43</v>
      </c>
      <c r="D4" s="49" t="s">
        <v>21</v>
      </c>
      <c r="E4" s="49">
        <v>15</v>
      </c>
      <c r="F4" s="52" t="s">
        <v>22</v>
      </c>
      <c r="G4" s="52" t="s">
        <v>22</v>
      </c>
      <c r="H4" s="52" t="s">
        <v>22</v>
      </c>
      <c r="I4" s="52" t="s">
        <v>23</v>
      </c>
      <c r="J4" s="53"/>
      <c r="K4" s="54">
        <f aca="true" t="shared" si="0" ref="K4:K12">IF(J4&gt;0,U4/J4,"")</f>
      </c>
      <c r="L4" s="55">
        <f aca="true" t="shared" si="1" ref="L4:L12">IF(AC4&gt;0,Z4/AC4,"")</f>
        <v>0.07172975751625511</v>
      </c>
      <c r="M4" s="55">
        <f>U4/AC4</f>
        <v>0.33106024118704036</v>
      </c>
      <c r="N4" s="55">
        <f>V4/AC4</f>
        <v>0.35681603467758366</v>
      </c>
      <c r="O4" s="55">
        <f>W4/AC4</f>
        <v>0.04843307152251635</v>
      </c>
      <c r="P4" s="55">
        <f>X4/AC4</f>
        <v>0.07091352833299372</v>
      </c>
      <c r="Q4" s="55">
        <f>Y4/AC4</f>
        <v>0.024140701702387787</v>
      </c>
      <c r="R4" s="55">
        <f>AA4/AC4</f>
        <v>0.058609886445732916</v>
      </c>
      <c r="S4" s="55">
        <f>AB4/AC4</f>
        <v>0.03829677861549006</v>
      </c>
      <c r="T4" s="55">
        <f>SUM(L4:S4)</f>
        <v>1</v>
      </c>
      <c r="U4" s="56">
        <v>285946000</v>
      </c>
      <c r="V4" s="56">
        <v>308192000</v>
      </c>
      <c r="W4" s="56">
        <v>41833000</v>
      </c>
      <c r="X4" s="56">
        <v>61250000</v>
      </c>
      <c r="Y4" s="56">
        <v>20851000</v>
      </c>
      <c r="Z4" s="56">
        <v>61955000</v>
      </c>
      <c r="AA4" s="56">
        <v>50623000</v>
      </c>
      <c r="AB4" s="56">
        <v>33078000</v>
      </c>
      <c r="AC4" s="56">
        <v>863728000</v>
      </c>
    </row>
    <row r="5" spans="1:29" ht="12.75">
      <c r="A5" s="49" t="s">
        <v>29</v>
      </c>
      <c r="B5" s="50" t="s">
        <v>112</v>
      </c>
      <c r="C5" s="51" t="s">
        <v>113</v>
      </c>
      <c r="D5" s="49" t="s">
        <v>21</v>
      </c>
      <c r="E5" s="49">
        <v>15</v>
      </c>
      <c r="F5" s="52" t="s">
        <v>22</v>
      </c>
      <c r="G5" s="52" t="s">
        <v>22</v>
      </c>
      <c r="H5" s="52" t="s">
        <v>22</v>
      </c>
      <c r="I5" s="52"/>
      <c r="J5" s="53"/>
      <c r="K5" s="54">
        <f t="shared" si="0"/>
      </c>
      <c r="L5" s="55">
        <f t="shared" si="1"/>
        <v>0.09833887423829042</v>
      </c>
      <c r="M5" s="55">
        <f>U5/AC5</f>
        <v>0.36807222284499064</v>
      </c>
      <c r="N5" s="55">
        <f>V5/AC5</f>
        <v>0.27953088800310394</v>
      </c>
      <c r="O5" s="55">
        <f>W5/AC5</f>
        <v>0.06364777232453592</v>
      </c>
      <c r="P5" s="55">
        <f>X5/AC5</f>
        <v>0.09091353777191075</v>
      </c>
      <c r="Q5" s="55">
        <f>Y5/AC5</f>
        <v>0.03758953608232984</v>
      </c>
      <c r="R5" s="55">
        <f>AA5/AC5</f>
        <v>0.042797498582722054</v>
      </c>
      <c r="S5" s="55">
        <f>AB5/AC5</f>
        <v>0.019109670152116447</v>
      </c>
      <c r="T5" s="55">
        <f>SUM(L5:S5)</f>
        <v>0.9999999999999999</v>
      </c>
      <c r="U5" s="56">
        <v>247689088</v>
      </c>
      <c r="V5" s="56">
        <v>188106427</v>
      </c>
      <c r="W5" s="56">
        <v>42830884</v>
      </c>
      <c r="X5" s="56">
        <v>61179002</v>
      </c>
      <c r="Y5" s="56">
        <v>25295356</v>
      </c>
      <c r="Z5" s="56">
        <v>66175779</v>
      </c>
      <c r="AA5" s="56">
        <v>28799982</v>
      </c>
      <c r="AB5" s="56">
        <v>12859587</v>
      </c>
      <c r="AC5" s="56">
        <v>672936105</v>
      </c>
    </row>
    <row r="6" spans="1:29" ht="12.75">
      <c r="A6" s="49" t="s">
        <v>29</v>
      </c>
      <c r="B6" s="50" t="s">
        <v>120</v>
      </c>
      <c r="C6" s="51" t="s">
        <v>121</v>
      </c>
      <c r="D6" s="49" t="s">
        <v>21</v>
      </c>
      <c r="E6" s="49">
        <v>15</v>
      </c>
      <c r="F6" s="52" t="s">
        <v>22</v>
      </c>
      <c r="G6" s="52" t="s">
        <v>22</v>
      </c>
      <c r="H6" s="52"/>
      <c r="I6" s="52"/>
      <c r="J6" s="53"/>
      <c r="K6" s="54">
        <f t="shared" si="0"/>
      </c>
      <c r="L6" s="55">
        <f t="shared" si="1"/>
        <v>0.059247998379141194</v>
      </c>
      <c r="M6" s="55">
        <f>U6/AC6</f>
        <v>0.29916029288815893</v>
      </c>
      <c r="N6" s="55">
        <f>V6/AC6</f>
        <v>0.24257224597482455</v>
      </c>
      <c r="O6" s="55">
        <f>W6/AC6</f>
        <v>0.21149228800463948</v>
      </c>
      <c r="P6" s="55">
        <f>X6/AC6</f>
        <v>0.07518336158620811</v>
      </c>
      <c r="Q6" s="55">
        <f>Y6/AC6</f>
        <v>0.02297256027535359</v>
      </c>
      <c r="R6" s="55">
        <f>AA6/AC6</f>
        <v>0.058537829898966935</v>
      </c>
      <c r="S6" s="55">
        <f>AB6/AC6</f>
        <v>0.030833422992707162</v>
      </c>
      <c r="T6" s="55">
        <f>SUM(L6:S6)</f>
        <v>0.9999999999999999</v>
      </c>
      <c r="U6" s="56">
        <v>231236906</v>
      </c>
      <c r="V6" s="56">
        <v>187496994</v>
      </c>
      <c r="W6" s="56">
        <v>163473641</v>
      </c>
      <c r="X6" s="56">
        <v>58113220</v>
      </c>
      <c r="Y6" s="56">
        <v>17756714</v>
      </c>
      <c r="Z6" s="56">
        <v>45795930</v>
      </c>
      <c r="AA6" s="56">
        <v>45247003</v>
      </c>
      <c r="AB6" s="56">
        <v>23832793</v>
      </c>
      <c r="AC6" s="56">
        <v>772953201</v>
      </c>
    </row>
    <row r="7" spans="1:29" ht="12.75">
      <c r="A7" s="49" t="s">
        <v>29</v>
      </c>
      <c r="B7" s="50" t="s">
        <v>158</v>
      </c>
      <c r="C7" s="51" t="s">
        <v>159</v>
      </c>
      <c r="D7" s="49" t="s">
        <v>21</v>
      </c>
      <c r="E7" s="49">
        <v>15</v>
      </c>
      <c r="F7" s="52" t="s">
        <v>22</v>
      </c>
      <c r="G7" s="52" t="s">
        <v>22</v>
      </c>
      <c r="H7" s="52" t="s">
        <v>22</v>
      </c>
      <c r="I7" s="52"/>
      <c r="J7" s="53"/>
      <c r="K7" s="54">
        <f t="shared" si="0"/>
      </c>
      <c r="L7" s="55">
        <f t="shared" si="1"/>
        <v>0.07360412716819403</v>
      </c>
      <c r="M7" s="55">
        <f>U7/AC7</f>
        <v>0.36866191470163456</v>
      </c>
      <c r="N7" s="55">
        <f>V7/AC7</f>
        <v>0.24790092367835964</v>
      </c>
      <c r="O7" s="55">
        <f>W7/AC7</f>
        <v>0.09124872667377393</v>
      </c>
      <c r="P7" s="55">
        <f>X7/AC7</f>
        <v>0.08436425560778264</v>
      </c>
      <c r="Q7" s="55">
        <f>Y7/AC7</f>
        <v>0.03869063118448045</v>
      </c>
      <c r="R7" s="55">
        <f>AA7/AC7</f>
        <v>0.06923233805773593</v>
      </c>
      <c r="S7" s="55">
        <f>AB7/AC7</f>
        <v>0.02629708292803881</v>
      </c>
      <c r="T7" s="55">
        <f>SUM(L7:S7)</f>
        <v>0.9999999999999999</v>
      </c>
      <c r="U7" s="56">
        <v>183552315</v>
      </c>
      <c r="V7" s="56">
        <v>123426876</v>
      </c>
      <c r="W7" s="56">
        <v>45431639</v>
      </c>
      <c r="X7" s="56">
        <v>42003944</v>
      </c>
      <c r="Y7" s="56">
        <v>19263598</v>
      </c>
      <c r="Z7" s="56">
        <v>36646606</v>
      </c>
      <c r="AA7" s="56">
        <v>34469945</v>
      </c>
      <c r="AB7" s="56">
        <v>13093000</v>
      </c>
      <c r="AC7" s="56">
        <v>497887923</v>
      </c>
    </row>
    <row r="8" spans="1:29" ht="12.75">
      <c r="A8" s="49" t="s">
        <v>29</v>
      </c>
      <c r="B8" s="50" t="s">
        <v>242</v>
      </c>
      <c r="C8" s="51" t="s">
        <v>243</v>
      </c>
      <c r="D8" s="49" t="s">
        <v>21</v>
      </c>
      <c r="E8" s="49">
        <v>15</v>
      </c>
      <c r="F8" s="52" t="s">
        <v>22</v>
      </c>
      <c r="G8" s="52" t="s">
        <v>22</v>
      </c>
      <c r="H8" s="52"/>
      <c r="I8" s="52"/>
      <c r="J8" s="53"/>
      <c r="K8" s="54">
        <f t="shared" si="0"/>
      </c>
      <c r="L8" s="55">
        <f t="shared" si="1"/>
        <v>0.05726428316228074</v>
      </c>
      <c r="M8" s="55">
        <f>U8/AC8</f>
        <v>0.3946361107063158</v>
      </c>
      <c r="N8" s="55">
        <f>V8/AC8</f>
        <v>0.1765356377311755</v>
      </c>
      <c r="O8" s="55">
        <f>W8/AC8</f>
        <v>0.07930284867438502</v>
      </c>
      <c r="P8" s="55">
        <f>X8/AC8</f>
        <v>0.09451380446936151</v>
      </c>
      <c r="Q8" s="55">
        <f>Y8/AC8</f>
        <v>0.03821696024942088</v>
      </c>
      <c r="R8" s="55">
        <f>AA8/AC8</f>
        <v>0.08419065960816562</v>
      </c>
      <c r="S8" s="55">
        <f>AB8/AC8</f>
        <v>0.07533969539889492</v>
      </c>
      <c r="T8" s="55">
        <f>SUM(L8:S8)</f>
        <v>1</v>
      </c>
      <c r="U8" s="56">
        <v>178355778</v>
      </c>
      <c r="V8" s="56">
        <v>79785276</v>
      </c>
      <c r="W8" s="56">
        <v>35840920</v>
      </c>
      <c r="X8" s="56">
        <v>42715511</v>
      </c>
      <c r="Y8" s="56">
        <v>17272154</v>
      </c>
      <c r="Z8" s="56">
        <v>25880591</v>
      </c>
      <c r="AA8" s="56">
        <v>38049966</v>
      </c>
      <c r="AB8" s="56">
        <v>34049773</v>
      </c>
      <c r="AC8" s="56">
        <v>451949969</v>
      </c>
    </row>
    <row r="9" spans="1:29" ht="12.75">
      <c r="A9" s="49" t="s">
        <v>29</v>
      </c>
      <c r="B9" s="50" t="s">
        <v>248</v>
      </c>
      <c r="C9" s="51" t="s">
        <v>249</v>
      </c>
      <c r="D9" s="49" t="s">
        <v>21</v>
      </c>
      <c r="E9" s="49">
        <v>15</v>
      </c>
      <c r="F9" s="52" t="s">
        <v>22</v>
      </c>
      <c r="G9" s="52" t="s">
        <v>22</v>
      </c>
      <c r="H9" s="52"/>
      <c r="I9" s="52"/>
      <c r="J9" s="53"/>
      <c r="K9" s="54">
        <f t="shared" si="0"/>
      </c>
      <c r="L9" s="55">
        <f t="shared" si="1"/>
      </c>
      <c r="M9" s="55"/>
      <c r="N9" s="55"/>
      <c r="O9" s="55"/>
      <c r="P9" s="55"/>
      <c r="Q9" s="55"/>
      <c r="R9" s="55"/>
      <c r="S9" s="55"/>
      <c r="T9" s="55"/>
      <c r="U9" s="56"/>
      <c r="V9" s="56"/>
      <c r="W9" s="56"/>
      <c r="X9" s="56"/>
      <c r="Y9" s="56"/>
      <c r="Z9" s="56"/>
      <c r="AA9" s="56"/>
      <c r="AB9" s="56"/>
      <c r="AC9" s="56">
        <v>0</v>
      </c>
    </row>
    <row r="10" spans="1:29" ht="12.75">
      <c r="A10" s="49" t="s">
        <v>29</v>
      </c>
      <c r="B10" s="50" t="s">
        <v>270</v>
      </c>
      <c r="C10" s="51" t="s">
        <v>271</v>
      </c>
      <c r="D10" s="49" t="s">
        <v>21</v>
      </c>
      <c r="E10" s="49">
        <v>15</v>
      </c>
      <c r="F10" s="52" t="s">
        <v>22</v>
      </c>
      <c r="G10" s="52" t="s">
        <v>22</v>
      </c>
      <c r="H10" s="52"/>
      <c r="I10" s="52" t="s">
        <v>23</v>
      </c>
      <c r="J10" s="53"/>
      <c r="K10" s="54">
        <f t="shared" si="0"/>
      </c>
      <c r="L10" s="55">
        <f t="shared" si="1"/>
        <v>0.047403952702853046</v>
      </c>
      <c r="M10" s="55">
        <f>U10/AC10</f>
        <v>0.22206473318588205</v>
      </c>
      <c r="N10" s="55">
        <f>V10/AC10</f>
        <v>0.2579314396080229</v>
      </c>
      <c r="O10" s="55">
        <f>W10/AC10</f>
        <v>0.323828363157356</v>
      </c>
      <c r="P10" s="55">
        <f>X10/AC10</f>
        <v>0.06901542898085061</v>
      </c>
      <c r="Q10" s="55">
        <f>Y10/AC10</f>
        <v>0.017941141130449874</v>
      </c>
      <c r="R10" s="55">
        <f>AA10/AC10</f>
        <v>0.04229952782957362</v>
      </c>
      <c r="S10" s="55">
        <f>AB10/AC10</f>
        <v>0.01951541340501186</v>
      </c>
      <c r="T10" s="55">
        <f>SUM(L10:S10)</f>
        <v>0.9999999999999999</v>
      </c>
      <c r="U10" s="56">
        <v>199598000</v>
      </c>
      <c r="V10" s="56">
        <v>231836000</v>
      </c>
      <c r="W10" s="56">
        <v>291066000</v>
      </c>
      <c r="X10" s="56">
        <v>62033000</v>
      </c>
      <c r="Y10" s="56">
        <v>16126000</v>
      </c>
      <c r="Z10" s="56">
        <v>42608000</v>
      </c>
      <c r="AA10" s="56">
        <v>38020000</v>
      </c>
      <c r="AB10" s="56">
        <v>17541000</v>
      </c>
      <c r="AC10" s="56">
        <v>898828000</v>
      </c>
    </row>
    <row r="11" spans="1:29" ht="12.75">
      <c r="A11" s="49" t="s">
        <v>29</v>
      </c>
      <c r="B11" s="50" t="s">
        <v>284</v>
      </c>
      <c r="C11" s="51" t="s">
        <v>285</v>
      </c>
      <c r="D11" s="49" t="s">
        <v>21</v>
      </c>
      <c r="E11" s="49">
        <v>15</v>
      </c>
      <c r="F11" s="52" t="s">
        <v>22</v>
      </c>
      <c r="G11" s="52" t="s">
        <v>22</v>
      </c>
      <c r="H11" s="52" t="s">
        <v>22</v>
      </c>
      <c r="I11" s="52"/>
      <c r="J11" s="53"/>
      <c r="K11" s="54">
        <f t="shared" si="0"/>
      </c>
      <c r="L11" s="55">
        <f t="shared" si="1"/>
        <v>0.06848426432854299</v>
      </c>
      <c r="M11" s="55">
        <f>U11/AC11</f>
        <v>0.30385636439330127</v>
      </c>
      <c r="N11" s="55">
        <f>V11/AC11</f>
        <v>0.3627936776780258</v>
      </c>
      <c r="O11" s="55">
        <f>W11/AC11</f>
        <v>0.038747788552835706</v>
      </c>
      <c r="P11" s="55">
        <f>X11/AC11</f>
        <v>0.11009162624486925</v>
      </c>
      <c r="Q11" s="55">
        <f>Y11/AC11</f>
        <v>0.026366194731253522</v>
      </c>
      <c r="R11" s="55">
        <f>AA11/AC11</f>
        <v>0.05646123531844191</v>
      </c>
      <c r="S11" s="55">
        <f>AB11/AC11</f>
        <v>0.03319884875272961</v>
      </c>
      <c r="T11" s="55">
        <f>SUM(L11:S11)</f>
        <v>1.0000000000000002</v>
      </c>
      <c r="U11" s="56">
        <v>216789658</v>
      </c>
      <c r="V11" s="56">
        <v>258839131</v>
      </c>
      <c r="W11" s="56">
        <v>27645035</v>
      </c>
      <c r="X11" s="56">
        <v>78546079</v>
      </c>
      <c r="Y11" s="56">
        <v>18811251</v>
      </c>
      <c r="Z11" s="56">
        <v>48860850</v>
      </c>
      <c r="AA11" s="56">
        <v>40282888</v>
      </c>
      <c r="AB11" s="56">
        <v>23686083</v>
      </c>
      <c r="AC11" s="56">
        <v>713460975</v>
      </c>
    </row>
    <row r="12" spans="1:29" ht="13.5" thickBot="1">
      <c r="A12" s="49" t="s">
        <v>29</v>
      </c>
      <c r="B12" s="50" t="s">
        <v>288</v>
      </c>
      <c r="C12" s="51" t="s">
        <v>289</v>
      </c>
      <c r="D12" s="49" t="s">
        <v>21</v>
      </c>
      <c r="E12" s="49">
        <v>15</v>
      </c>
      <c r="F12" s="52" t="s">
        <v>22</v>
      </c>
      <c r="G12" s="52" t="s">
        <v>22</v>
      </c>
      <c r="H12" s="52" t="s">
        <v>22</v>
      </c>
      <c r="I12" s="52"/>
      <c r="J12" s="53"/>
      <c r="K12" s="54">
        <f t="shared" si="0"/>
      </c>
      <c r="L12" s="57">
        <f t="shared" si="1"/>
        <v>0.06040803089534432</v>
      </c>
      <c r="M12" s="57">
        <f>U12/AC12</f>
        <v>0.3689193186933205</v>
      </c>
      <c r="N12" s="57">
        <f>V12/AC12</f>
        <v>0.3206404514063209</v>
      </c>
      <c r="O12" s="57">
        <f>W12/AC12</f>
        <v>0.013547058457782257</v>
      </c>
      <c r="P12" s="57">
        <f>X12/AC12</f>
        <v>0.10087731082769937</v>
      </c>
      <c r="Q12" s="57">
        <f>Y12/AC12</f>
        <v>0.013854916096353444</v>
      </c>
      <c r="R12" s="57">
        <f>AA12/AC12</f>
        <v>0.09741419641522561</v>
      </c>
      <c r="S12" s="57">
        <f>AB12/AC12</f>
        <v>0.024338717207953584</v>
      </c>
      <c r="T12" s="57">
        <f>SUM(L12:S12)</f>
        <v>1</v>
      </c>
      <c r="U12" s="96">
        <v>580289638</v>
      </c>
      <c r="V12" s="96">
        <v>504349656</v>
      </c>
      <c r="W12" s="96">
        <v>21308772</v>
      </c>
      <c r="X12" s="96">
        <v>158674418</v>
      </c>
      <c r="Y12" s="96">
        <v>21793015</v>
      </c>
      <c r="Z12" s="96">
        <v>95018484</v>
      </c>
      <c r="AA12" s="96">
        <v>153227131</v>
      </c>
      <c r="AB12" s="96">
        <v>38283453</v>
      </c>
      <c r="AC12" s="96">
        <v>1572944567</v>
      </c>
    </row>
    <row r="13" spans="1:29" ht="12.75">
      <c r="A13" s="49"/>
      <c r="B13" s="50"/>
      <c r="C13" s="51"/>
      <c r="D13" s="49"/>
      <c r="E13" s="49"/>
      <c r="F13" s="52"/>
      <c r="G13" s="52"/>
      <c r="H13" s="52"/>
      <c r="I13" s="52"/>
      <c r="J13" s="53"/>
      <c r="K13" s="54"/>
      <c r="L13" s="55">
        <f>SUM(L4:L12)</f>
        <v>0.5364812883909018</v>
      </c>
      <c r="M13" s="55">
        <f aca="true" t="shared" si="2" ref="M13:T13">SUM(M4:M12)</f>
        <v>2.6564311986006444</v>
      </c>
      <c r="N13" s="55">
        <f t="shared" si="2"/>
        <v>2.244721298757417</v>
      </c>
      <c r="O13" s="55">
        <f t="shared" si="2"/>
        <v>0.8702479173678247</v>
      </c>
      <c r="P13" s="55">
        <f t="shared" si="2"/>
        <v>0.695872853821676</v>
      </c>
      <c r="Q13" s="55">
        <f t="shared" si="2"/>
        <v>0.21977264145202938</v>
      </c>
      <c r="R13" s="55">
        <f t="shared" si="2"/>
        <v>0.5095431721565646</v>
      </c>
      <c r="S13" s="55">
        <f t="shared" si="2"/>
        <v>0.26692962945294246</v>
      </c>
      <c r="T13" s="55">
        <f t="shared" si="2"/>
        <v>8</v>
      </c>
      <c r="U13" s="56"/>
      <c r="V13" s="56"/>
      <c r="W13" s="56"/>
      <c r="X13" s="56"/>
      <c r="Y13" s="56"/>
      <c r="Z13" s="56">
        <f>SUM(Z4:Z12)</f>
        <v>422941240</v>
      </c>
      <c r="AA13" s="56"/>
      <c r="AB13" s="56"/>
      <c r="AC13" s="56">
        <f>SUM(AC4:AC12)</f>
        <v>6444688740</v>
      </c>
    </row>
    <row r="14" spans="1:29" ht="13.5" thickBot="1">
      <c r="A14" s="49"/>
      <c r="B14" s="50"/>
      <c r="C14" s="51"/>
      <c r="D14" s="49"/>
      <c r="E14" s="49"/>
      <c r="F14" s="52"/>
      <c r="G14" s="52"/>
      <c r="H14" s="52"/>
      <c r="I14" s="52"/>
      <c r="J14" s="53"/>
      <c r="K14" s="54"/>
      <c r="L14" s="58">
        <f>L13/8</f>
        <v>0.06706016104886273</v>
      </c>
      <c r="M14" s="58">
        <f aca="true" t="shared" si="3" ref="M14:S14">M13/8</f>
        <v>0.33205389982508055</v>
      </c>
      <c r="N14" s="58">
        <f t="shared" si="3"/>
        <v>0.28059016234467715</v>
      </c>
      <c r="O14" s="58">
        <f t="shared" si="3"/>
        <v>0.10878098967097809</v>
      </c>
      <c r="P14" s="58">
        <f t="shared" si="3"/>
        <v>0.0869841067277095</v>
      </c>
      <c r="Q14" s="58">
        <f t="shared" si="3"/>
        <v>0.027471580181503672</v>
      </c>
      <c r="R14" s="58">
        <f t="shared" si="3"/>
        <v>0.06369289651957058</v>
      </c>
      <c r="S14" s="58">
        <f t="shared" si="3"/>
        <v>0.03336620368161781</v>
      </c>
      <c r="T14" s="58">
        <f>SUM(L14:S14)</f>
        <v>1</v>
      </c>
      <c r="U14" s="56"/>
      <c r="V14" s="56"/>
      <c r="W14" s="56"/>
      <c r="X14" s="56"/>
      <c r="Y14" s="56"/>
      <c r="Z14" s="56"/>
      <c r="AA14" s="56"/>
      <c r="AB14" s="56"/>
      <c r="AC14" s="56"/>
    </row>
    <row r="15" spans="1:29" ht="13.5" thickTop="1">
      <c r="A15" s="49"/>
      <c r="B15" s="50"/>
      <c r="C15" s="51"/>
      <c r="D15" s="74"/>
      <c r="E15" s="74"/>
      <c r="F15" s="75"/>
      <c r="G15" s="75"/>
      <c r="H15" s="75" t="s">
        <v>334</v>
      </c>
      <c r="I15" s="75"/>
      <c r="J15" s="76"/>
      <c r="K15" s="77"/>
      <c r="L15" s="78"/>
      <c r="M15" s="78">
        <f>M14+N14+O14</f>
        <v>0.7214250518407358</v>
      </c>
      <c r="N15" s="59"/>
      <c r="O15" s="59"/>
      <c r="P15" s="59"/>
      <c r="Q15" s="59"/>
      <c r="R15" s="59"/>
      <c r="S15" s="59"/>
      <c r="T15" s="59"/>
      <c r="U15" s="56"/>
      <c r="V15" s="56"/>
      <c r="W15" s="56"/>
      <c r="X15" s="56"/>
      <c r="Y15" s="56"/>
      <c r="Z15" s="56"/>
      <c r="AA15" s="56"/>
      <c r="AB15" s="56"/>
      <c r="AC15" s="56"/>
    </row>
    <row r="16" spans="1:29" ht="12.75">
      <c r="A16" s="49" t="s">
        <v>18</v>
      </c>
      <c r="B16" s="50" t="s">
        <v>19</v>
      </c>
      <c r="C16" s="51" t="s">
        <v>20</v>
      </c>
      <c r="D16" s="49" t="s">
        <v>21</v>
      </c>
      <c r="E16" s="49">
        <v>15</v>
      </c>
      <c r="F16" s="52" t="s">
        <v>22</v>
      </c>
      <c r="G16" s="52"/>
      <c r="H16" s="52"/>
      <c r="I16" s="52" t="s">
        <v>23</v>
      </c>
      <c r="J16" s="53"/>
      <c r="K16" s="54">
        <f>IF(J16&gt;0,U16/J16,"")</f>
      </c>
      <c r="L16" s="60">
        <f>IF(AC16&gt;0,Z16/AC16,"")</f>
        <v>0.04478103569805364</v>
      </c>
      <c r="M16" s="60">
        <f>U16/AC16</f>
        <v>0.25909866426663664</v>
      </c>
      <c r="N16" s="60">
        <f>V16/AC16</f>
        <v>0.20929410565622064</v>
      </c>
      <c r="O16" s="60">
        <f>W16/AC16</f>
        <v>0.2984670599606535</v>
      </c>
      <c r="P16" s="60">
        <f>X16/AC16</f>
        <v>0.04547918901435931</v>
      </c>
      <c r="Q16" s="60">
        <f>Y16/AC16</f>
        <v>0.02401641118682157</v>
      </c>
      <c r="R16" s="60">
        <f>AA16/AC16</f>
        <v>0.07025418158479398</v>
      </c>
      <c r="S16" s="60">
        <f>AB16/AC16</f>
        <v>0.04860935263246076</v>
      </c>
      <c r="T16" s="60">
        <f>SUM(L16:S16)</f>
        <v>1</v>
      </c>
      <c r="U16" s="56">
        <v>161488418</v>
      </c>
      <c r="V16" s="56">
        <v>130446732</v>
      </c>
      <c r="W16" s="56">
        <v>186025557</v>
      </c>
      <c r="X16" s="56">
        <v>28345813</v>
      </c>
      <c r="Y16" s="56">
        <v>14968708</v>
      </c>
      <c r="Z16" s="56">
        <v>27910675</v>
      </c>
      <c r="AA16" s="56">
        <v>43787322</v>
      </c>
      <c r="AB16" s="56">
        <v>30296750</v>
      </c>
      <c r="AC16" s="56">
        <v>623269975</v>
      </c>
    </row>
    <row r="17" spans="1:29" ht="12.75">
      <c r="A17" s="61"/>
      <c r="B17" s="62"/>
      <c r="C17" s="63"/>
      <c r="D17" s="74"/>
      <c r="E17" s="74"/>
      <c r="F17" s="75"/>
      <c r="G17" s="75"/>
      <c r="H17" s="75" t="s">
        <v>334</v>
      </c>
      <c r="I17" s="75"/>
      <c r="J17" s="76"/>
      <c r="K17" s="77"/>
      <c r="L17" s="78"/>
      <c r="M17" s="78">
        <f>M16+N16+O16</f>
        <v>0.7668598298835108</v>
      </c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68"/>
      <c r="Y17" s="68"/>
      <c r="Z17" s="68"/>
      <c r="AA17" s="68"/>
      <c r="AB17" s="68"/>
      <c r="AC17" s="68"/>
    </row>
    <row r="18" spans="1:29" ht="12.75">
      <c r="A18" s="61" t="s">
        <v>29</v>
      </c>
      <c r="B18" s="62" t="s">
        <v>46</v>
      </c>
      <c r="C18" s="63" t="s">
        <v>47</v>
      </c>
      <c r="D18" s="61" t="s">
        <v>21</v>
      </c>
      <c r="E18" s="61">
        <v>16</v>
      </c>
      <c r="F18" s="64"/>
      <c r="G18" s="64" t="s">
        <v>22</v>
      </c>
      <c r="H18" s="64"/>
      <c r="I18" s="64"/>
      <c r="J18" s="65"/>
      <c r="K18" s="66">
        <f aca="true" t="shared" si="4" ref="K18:K24">IF(J18&gt;0,U18/J18,"")</f>
      </c>
      <c r="L18" s="67">
        <f aca="true" t="shared" si="5" ref="L18:L24">IF(AC18&gt;0,Z18/AC18,"")</f>
        <v>0.0774514995223255</v>
      </c>
      <c r="M18" s="67">
        <f aca="true" t="shared" si="6" ref="M18:M24">U18/AC18</f>
        <v>0.2872887900829858</v>
      </c>
      <c r="N18" s="67">
        <f aca="true" t="shared" si="7" ref="N18:N24">V18/AC18</f>
        <v>0.23717364007216915</v>
      </c>
      <c r="O18" s="67">
        <f aca="true" t="shared" si="8" ref="O18:O24">W18/AC18</f>
        <v>0.1568823316858276</v>
      </c>
      <c r="P18" s="67">
        <f aca="true" t="shared" si="9" ref="P18:P24">X18/AC18</f>
        <v>0.06568553146504214</v>
      </c>
      <c r="Q18" s="67">
        <f aca="true" t="shared" si="10" ref="Q18:Q24">Y18/AC18</f>
        <v>0.04256195023526911</v>
      </c>
      <c r="R18" s="67">
        <f aca="true" t="shared" si="11" ref="R18:R24">AA18/AC18</f>
        <v>0.07296829979568116</v>
      </c>
      <c r="S18" s="67">
        <f aca="true" t="shared" si="12" ref="S18:S24">AB18/AC18</f>
        <v>0.05998795714069956</v>
      </c>
      <c r="T18" s="67">
        <f aca="true" t="shared" si="13" ref="T18:T24">SUM(L18:S18)</f>
        <v>1.0000000000000002</v>
      </c>
      <c r="U18" s="68">
        <v>97930290</v>
      </c>
      <c r="V18" s="68">
        <v>80847162</v>
      </c>
      <c r="W18" s="68">
        <v>53477660</v>
      </c>
      <c r="X18" s="68">
        <v>22390721</v>
      </c>
      <c r="Y18" s="68">
        <v>14508412</v>
      </c>
      <c r="Z18" s="68">
        <v>26401475</v>
      </c>
      <c r="AA18" s="68">
        <v>24873253</v>
      </c>
      <c r="AB18" s="68">
        <v>20448546</v>
      </c>
      <c r="AC18" s="68">
        <v>340877519</v>
      </c>
    </row>
    <row r="19" spans="1:29" ht="12.75">
      <c r="A19" s="61" t="s">
        <v>29</v>
      </c>
      <c r="B19" s="62" t="s">
        <v>68</v>
      </c>
      <c r="C19" s="63" t="s">
        <v>69</v>
      </c>
      <c r="D19" s="61" t="s">
        <v>21</v>
      </c>
      <c r="E19" s="61">
        <v>15</v>
      </c>
      <c r="F19" s="64"/>
      <c r="G19" s="64" t="s">
        <v>22</v>
      </c>
      <c r="H19" s="64" t="s">
        <v>22</v>
      </c>
      <c r="I19" s="64" t="s">
        <v>23</v>
      </c>
      <c r="J19" s="65"/>
      <c r="K19" s="66">
        <f t="shared" si="4"/>
      </c>
      <c r="L19" s="67">
        <f t="shared" si="5"/>
        <v>0.04126657437149557</v>
      </c>
      <c r="M19" s="67">
        <f t="shared" si="6"/>
        <v>0.406555168732645</v>
      </c>
      <c r="N19" s="67">
        <f t="shared" si="7"/>
        <v>0.2840759490773259</v>
      </c>
      <c r="O19" s="67">
        <f t="shared" si="8"/>
        <v>0.004584138456029752</v>
      </c>
      <c r="P19" s="67">
        <f t="shared" si="9"/>
        <v>0.08937503214862798</v>
      </c>
      <c r="Q19" s="67">
        <f t="shared" si="10"/>
        <v>0.08330022002521434</v>
      </c>
      <c r="R19" s="67">
        <f t="shared" si="11"/>
        <v>0.060011775078383414</v>
      </c>
      <c r="S19" s="67">
        <f t="shared" si="12"/>
        <v>0.030831142110278063</v>
      </c>
      <c r="T19" s="67">
        <f t="shared" si="13"/>
        <v>1</v>
      </c>
      <c r="U19" s="68">
        <v>225804244</v>
      </c>
      <c r="V19" s="68">
        <v>157778230</v>
      </c>
      <c r="W19" s="68">
        <v>2546070</v>
      </c>
      <c r="X19" s="68">
        <v>49639663</v>
      </c>
      <c r="Y19" s="68">
        <v>46265660</v>
      </c>
      <c r="Z19" s="68">
        <v>22919811</v>
      </c>
      <c r="AA19" s="68">
        <v>33331057</v>
      </c>
      <c r="AB19" s="68">
        <v>17123882</v>
      </c>
      <c r="AC19" s="68">
        <v>555408617</v>
      </c>
    </row>
    <row r="20" spans="1:29" ht="12.75">
      <c r="A20" s="61" t="s">
        <v>29</v>
      </c>
      <c r="B20" s="62" t="s">
        <v>114</v>
      </c>
      <c r="C20" s="63" t="s">
        <v>115</v>
      </c>
      <c r="D20" s="61" t="s">
        <v>21</v>
      </c>
      <c r="E20" s="61">
        <v>15</v>
      </c>
      <c r="F20" s="64"/>
      <c r="G20" s="64" t="s">
        <v>22</v>
      </c>
      <c r="H20" s="64" t="s">
        <v>22</v>
      </c>
      <c r="I20" s="64"/>
      <c r="J20" s="65"/>
      <c r="K20" s="66">
        <f t="shared" si="4"/>
      </c>
      <c r="L20" s="67">
        <f t="shared" si="5"/>
        <v>0.05806392905607526</v>
      </c>
      <c r="M20" s="67">
        <f t="shared" si="6"/>
        <v>0.3880530413806381</v>
      </c>
      <c r="N20" s="67">
        <f t="shared" si="7"/>
        <v>0.22532340620963773</v>
      </c>
      <c r="O20" s="67">
        <f t="shared" si="8"/>
        <v>0.028083561041109716</v>
      </c>
      <c r="P20" s="67">
        <f t="shared" si="9"/>
        <v>0.11135651937441364</v>
      </c>
      <c r="Q20" s="67">
        <f t="shared" si="10"/>
        <v>0.0415097609055571</v>
      </c>
      <c r="R20" s="67">
        <f t="shared" si="11"/>
        <v>0.07225985449984776</v>
      </c>
      <c r="S20" s="67">
        <f t="shared" si="12"/>
        <v>0.07534992753272064</v>
      </c>
      <c r="T20" s="67">
        <f t="shared" si="13"/>
        <v>1</v>
      </c>
      <c r="U20" s="68">
        <v>159449361</v>
      </c>
      <c r="V20" s="68">
        <v>92584439</v>
      </c>
      <c r="W20" s="68">
        <v>11539417</v>
      </c>
      <c r="X20" s="68">
        <v>45755925</v>
      </c>
      <c r="Y20" s="68">
        <v>17056186</v>
      </c>
      <c r="Z20" s="68">
        <v>23858224</v>
      </c>
      <c r="AA20" s="68">
        <v>29691270</v>
      </c>
      <c r="AB20" s="68">
        <v>30960968</v>
      </c>
      <c r="AC20" s="68">
        <v>410895790</v>
      </c>
    </row>
    <row r="21" spans="1:29" ht="12.75">
      <c r="A21" s="61" t="s">
        <v>29</v>
      </c>
      <c r="B21" s="62" t="s">
        <v>170</v>
      </c>
      <c r="C21" s="63" t="s">
        <v>171</v>
      </c>
      <c r="D21" s="61" t="s">
        <v>21</v>
      </c>
      <c r="E21" s="61">
        <v>15</v>
      </c>
      <c r="F21" s="64"/>
      <c r="G21" s="64" t="s">
        <v>22</v>
      </c>
      <c r="H21" s="64" t="s">
        <v>22</v>
      </c>
      <c r="I21" s="64"/>
      <c r="J21" s="65"/>
      <c r="K21" s="66">
        <f t="shared" si="4"/>
      </c>
      <c r="L21" s="67">
        <f t="shared" si="5"/>
        <v>0.06700814907426146</v>
      </c>
      <c r="M21" s="67">
        <f t="shared" si="6"/>
        <v>0.30373788542760694</v>
      </c>
      <c r="N21" s="67">
        <f t="shared" si="7"/>
        <v>0.24828255329213308</v>
      </c>
      <c r="O21" s="67">
        <f t="shared" si="8"/>
        <v>0.1477759091900614</v>
      </c>
      <c r="P21" s="67">
        <f t="shared" si="9"/>
        <v>0.10443358449115571</v>
      </c>
      <c r="Q21" s="67">
        <f t="shared" si="10"/>
        <v>0.022780748455561457</v>
      </c>
      <c r="R21" s="67">
        <f t="shared" si="11"/>
        <v>0.07859570553568826</v>
      </c>
      <c r="S21" s="67">
        <f t="shared" si="12"/>
        <v>0.027385464533531675</v>
      </c>
      <c r="T21" s="67">
        <f t="shared" si="13"/>
        <v>0.9999999999999999</v>
      </c>
      <c r="U21" s="68">
        <v>133046716</v>
      </c>
      <c r="V21" s="68">
        <v>108755542</v>
      </c>
      <c r="W21" s="68">
        <v>64730481</v>
      </c>
      <c r="X21" s="68">
        <v>45745184</v>
      </c>
      <c r="Y21" s="68">
        <v>9978682</v>
      </c>
      <c r="Z21" s="68">
        <v>29351670</v>
      </c>
      <c r="AA21" s="68">
        <v>34427383</v>
      </c>
      <c r="AB21" s="68">
        <v>11995692</v>
      </c>
      <c r="AC21" s="68">
        <v>438031350</v>
      </c>
    </row>
    <row r="22" spans="1:29" ht="12.75">
      <c r="A22" s="61" t="s">
        <v>29</v>
      </c>
      <c r="B22" s="62" t="s">
        <v>226</v>
      </c>
      <c r="C22" s="63" t="s">
        <v>227</v>
      </c>
      <c r="D22" s="61" t="s">
        <v>21</v>
      </c>
      <c r="E22" s="61">
        <v>16</v>
      </c>
      <c r="F22" s="64"/>
      <c r="G22" s="64" t="s">
        <v>22</v>
      </c>
      <c r="H22" s="64"/>
      <c r="I22" s="64" t="s">
        <v>23</v>
      </c>
      <c r="J22" s="65"/>
      <c r="K22" s="66">
        <f t="shared" si="4"/>
      </c>
      <c r="L22" s="67">
        <f t="shared" si="5"/>
        <v>0.06347252867734729</v>
      </c>
      <c r="M22" s="67">
        <f t="shared" si="6"/>
        <v>0.3676182383817342</v>
      </c>
      <c r="N22" s="67">
        <f t="shared" si="7"/>
        <v>0.15966395767949895</v>
      </c>
      <c r="O22" s="67">
        <f t="shared" si="8"/>
        <v>0.17340715665985992</v>
      </c>
      <c r="P22" s="67">
        <f t="shared" si="9"/>
        <v>0.09907766524593309</v>
      </c>
      <c r="Q22" s="67">
        <f t="shared" si="10"/>
        <v>0.03164170104293722</v>
      </c>
      <c r="R22" s="67">
        <f t="shared" si="11"/>
        <v>0.057563007935093946</v>
      </c>
      <c r="S22" s="67">
        <f t="shared" si="12"/>
        <v>0.047555744377595355</v>
      </c>
      <c r="T22" s="67">
        <f t="shared" si="13"/>
        <v>0.9999999999999999</v>
      </c>
      <c r="U22" s="68">
        <v>134120000</v>
      </c>
      <c r="V22" s="68">
        <v>58251000</v>
      </c>
      <c r="W22" s="68">
        <v>63265000</v>
      </c>
      <c r="X22" s="68">
        <v>36147000</v>
      </c>
      <c r="Y22" s="68">
        <v>11544000</v>
      </c>
      <c r="Z22" s="68">
        <v>23157000</v>
      </c>
      <c r="AA22" s="68">
        <v>21001000</v>
      </c>
      <c r="AB22" s="68">
        <v>17350000</v>
      </c>
      <c r="AC22" s="68">
        <v>364835000</v>
      </c>
    </row>
    <row r="23" spans="1:29" ht="12.75">
      <c r="A23" s="61" t="s">
        <v>29</v>
      </c>
      <c r="B23" s="62" t="s">
        <v>230</v>
      </c>
      <c r="C23" s="63" t="s">
        <v>231</v>
      </c>
      <c r="D23" s="61" t="s">
        <v>21</v>
      </c>
      <c r="E23" s="61">
        <v>16</v>
      </c>
      <c r="F23" s="64"/>
      <c r="G23" s="64" t="s">
        <v>22</v>
      </c>
      <c r="H23" s="64" t="s">
        <v>22</v>
      </c>
      <c r="I23" s="64"/>
      <c r="J23" s="65"/>
      <c r="K23" s="66">
        <f t="shared" si="4"/>
      </c>
      <c r="L23" s="67">
        <f t="shared" si="5"/>
        <v>0.09203389622121891</v>
      </c>
      <c r="M23" s="67">
        <f t="shared" si="6"/>
        <v>0.4247499558849577</v>
      </c>
      <c r="N23" s="67">
        <f t="shared" si="7"/>
        <v>0.15935516185735893</v>
      </c>
      <c r="O23" s="67">
        <f t="shared" si="8"/>
        <v>0.07791741730313113</v>
      </c>
      <c r="P23" s="67">
        <f t="shared" si="9"/>
        <v>0.08940073047445045</v>
      </c>
      <c r="Q23" s="67">
        <f t="shared" si="10"/>
        <v>0.05105025952119076</v>
      </c>
      <c r="R23" s="67">
        <f t="shared" si="11"/>
        <v>0.05480265300716664</v>
      </c>
      <c r="S23" s="67">
        <f t="shared" si="12"/>
        <v>0.050689925730525505</v>
      </c>
      <c r="T23" s="67">
        <f t="shared" si="13"/>
        <v>1</v>
      </c>
      <c r="U23" s="68">
        <v>123125858</v>
      </c>
      <c r="V23" s="68">
        <v>46193627</v>
      </c>
      <c r="W23" s="68">
        <v>22586580</v>
      </c>
      <c r="X23" s="68">
        <v>25915345</v>
      </c>
      <c r="Y23" s="68">
        <v>14798370</v>
      </c>
      <c r="Z23" s="68">
        <v>26678643</v>
      </c>
      <c r="AA23" s="68">
        <v>15886108</v>
      </c>
      <c r="AB23" s="68">
        <v>14693917</v>
      </c>
      <c r="AC23" s="68">
        <v>289878448</v>
      </c>
    </row>
    <row r="24" spans="1:29" ht="13.5" thickBot="1">
      <c r="A24" s="61" t="s">
        <v>29</v>
      </c>
      <c r="B24" s="62" t="s">
        <v>258</v>
      </c>
      <c r="C24" s="63" t="s">
        <v>259</v>
      </c>
      <c r="D24" s="61" t="s">
        <v>21</v>
      </c>
      <c r="E24" s="61">
        <v>15</v>
      </c>
      <c r="F24" s="64"/>
      <c r="G24" s="64" t="s">
        <v>22</v>
      </c>
      <c r="H24" s="64" t="s">
        <v>22</v>
      </c>
      <c r="I24" s="64" t="s">
        <v>23</v>
      </c>
      <c r="J24" s="65"/>
      <c r="K24" s="66">
        <f t="shared" si="4"/>
      </c>
      <c r="L24" s="69">
        <f t="shared" si="5"/>
        <v>0.06768785434370808</v>
      </c>
      <c r="M24" s="69">
        <f t="shared" si="6"/>
        <v>0.37002678711423737</v>
      </c>
      <c r="N24" s="69">
        <f t="shared" si="7"/>
        <v>0.26952374596254486</v>
      </c>
      <c r="O24" s="69">
        <f t="shared" si="8"/>
        <v>0.02937667606105155</v>
      </c>
      <c r="P24" s="69">
        <f t="shared" si="9"/>
        <v>0.08101752241178746</v>
      </c>
      <c r="Q24" s="69">
        <f t="shared" si="10"/>
        <v>0.032247152400979494</v>
      </c>
      <c r="R24" s="69">
        <f t="shared" si="11"/>
        <v>0.09457153938956075</v>
      </c>
      <c r="S24" s="69">
        <f t="shared" si="12"/>
        <v>0.05554872231613048</v>
      </c>
      <c r="T24" s="69">
        <f t="shared" si="13"/>
        <v>1.0000000000000002</v>
      </c>
      <c r="U24" s="68">
        <v>416336999</v>
      </c>
      <c r="V24" s="68">
        <v>303255633</v>
      </c>
      <c r="W24" s="68">
        <v>33053275</v>
      </c>
      <c r="X24" s="68">
        <v>91157163</v>
      </c>
      <c r="Y24" s="68">
        <v>36283002</v>
      </c>
      <c r="Z24" s="68">
        <v>76159238</v>
      </c>
      <c r="AA24" s="68">
        <v>106407515</v>
      </c>
      <c r="AB24" s="68">
        <v>62500849</v>
      </c>
      <c r="AC24" s="68">
        <v>1125153674</v>
      </c>
    </row>
    <row r="25" spans="1:29" ht="12.75">
      <c r="A25" s="61"/>
      <c r="B25" s="62"/>
      <c r="C25" s="63"/>
      <c r="D25" s="61"/>
      <c r="E25" s="61"/>
      <c r="F25" s="64"/>
      <c r="G25" s="64"/>
      <c r="H25" s="64"/>
      <c r="I25" s="64"/>
      <c r="J25" s="65"/>
      <c r="K25" s="66"/>
      <c r="L25" s="67">
        <f>SUM(L18:L24)</f>
        <v>0.4669844312664321</v>
      </c>
      <c r="M25" s="67">
        <f aca="true" t="shared" si="14" ref="M25:T25">SUM(M18:M24)</f>
        <v>2.548029867004805</v>
      </c>
      <c r="N25" s="67">
        <f t="shared" si="14"/>
        <v>1.5833984141506687</v>
      </c>
      <c r="O25" s="67">
        <f t="shared" si="14"/>
        <v>0.6180271903970711</v>
      </c>
      <c r="P25" s="67">
        <f t="shared" si="14"/>
        <v>0.6403465856114104</v>
      </c>
      <c r="Q25" s="67">
        <f t="shared" si="14"/>
        <v>0.3050917925867095</v>
      </c>
      <c r="R25" s="67">
        <f t="shared" si="14"/>
        <v>0.49077283524142196</v>
      </c>
      <c r="S25" s="67">
        <f t="shared" si="14"/>
        <v>0.3473488837414813</v>
      </c>
      <c r="T25" s="67">
        <f t="shared" si="14"/>
        <v>7</v>
      </c>
      <c r="U25" s="68"/>
      <c r="V25" s="68"/>
      <c r="W25" s="68"/>
      <c r="X25" s="68"/>
      <c r="Y25" s="68"/>
      <c r="Z25" s="68"/>
      <c r="AA25" s="68"/>
      <c r="AB25" s="68"/>
      <c r="AC25" s="68"/>
    </row>
    <row r="26" spans="1:29" ht="13.5" thickBot="1">
      <c r="A26" s="61"/>
      <c r="B26" s="62"/>
      <c r="C26" s="63"/>
      <c r="D26" s="61"/>
      <c r="E26" s="61"/>
      <c r="F26" s="64"/>
      <c r="G26" s="64"/>
      <c r="H26" s="64"/>
      <c r="I26" s="64"/>
      <c r="J26" s="65"/>
      <c r="K26" s="66"/>
      <c r="L26" s="70">
        <f>L25/7</f>
        <v>0.0667120616094903</v>
      </c>
      <c r="M26" s="70">
        <f aca="true" t="shared" si="15" ref="M26:S26">M25/7</f>
        <v>0.36400426671497216</v>
      </c>
      <c r="N26" s="70">
        <f t="shared" si="15"/>
        <v>0.22619977345009554</v>
      </c>
      <c r="O26" s="70">
        <f t="shared" si="15"/>
        <v>0.08828959862815301</v>
      </c>
      <c r="P26" s="70">
        <f t="shared" si="15"/>
        <v>0.09147808365877293</v>
      </c>
      <c r="Q26" s="70">
        <f t="shared" si="15"/>
        <v>0.04358454179810135</v>
      </c>
      <c r="R26" s="70">
        <f t="shared" si="15"/>
        <v>0.07011040503448886</v>
      </c>
      <c r="S26" s="70">
        <f t="shared" si="15"/>
        <v>0.0496212691059259</v>
      </c>
      <c r="T26" s="70">
        <f>SUM(L26:S26)</f>
        <v>1</v>
      </c>
      <c r="U26" s="68"/>
      <c r="V26" s="68"/>
      <c r="W26" s="68"/>
      <c r="X26" s="68"/>
      <c r="Y26" s="68"/>
      <c r="Z26" s="68"/>
      <c r="AA26" s="68"/>
      <c r="AB26" s="68"/>
      <c r="AC26" s="68"/>
    </row>
    <row r="27" spans="1:29" ht="13.5" thickTop="1">
      <c r="A27" s="61"/>
      <c r="B27" s="62"/>
      <c r="C27" s="63"/>
      <c r="D27" s="74"/>
      <c r="E27" s="74"/>
      <c r="F27" s="75"/>
      <c r="G27" s="75"/>
      <c r="H27" s="75" t="s">
        <v>334</v>
      </c>
      <c r="I27" s="75"/>
      <c r="J27" s="76"/>
      <c r="K27" s="77"/>
      <c r="L27" s="78"/>
      <c r="M27" s="78">
        <f>M26+N26+O26</f>
        <v>0.6784936387932207</v>
      </c>
      <c r="N27" s="71"/>
      <c r="O27" s="71"/>
      <c r="P27" s="71"/>
      <c r="Q27" s="71"/>
      <c r="R27" s="71"/>
      <c r="S27" s="71"/>
      <c r="T27" s="71"/>
      <c r="U27" s="68"/>
      <c r="V27" s="68"/>
      <c r="W27" s="68"/>
      <c r="X27" s="68"/>
      <c r="Y27" s="68"/>
      <c r="Z27" s="68"/>
      <c r="AA27" s="68"/>
      <c r="AB27" s="68"/>
      <c r="AC27" s="68"/>
    </row>
    <row r="28" spans="1:29" ht="12.75">
      <c r="A28" s="61" t="s">
        <v>24</v>
      </c>
      <c r="B28" s="62" t="s">
        <v>19</v>
      </c>
      <c r="C28" s="63" t="s">
        <v>305</v>
      </c>
      <c r="D28" s="61" t="s">
        <v>21</v>
      </c>
      <c r="E28" s="61">
        <v>15</v>
      </c>
      <c r="F28" s="64"/>
      <c r="G28" s="64"/>
      <c r="H28" s="64"/>
      <c r="I28" s="64" t="s">
        <v>23</v>
      </c>
      <c r="J28" s="65"/>
      <c r="K28" s="66">
        <f>IF(J28&gt;0,U28/J28,"")</f>
      </c>
      <c r="L28" s="72">
        <f>IF(AC28&gt;0,Z28/AC28,"")</f>
        <v>0.07203305803305043</v>
      </c>
      <c r="M28" s="72">
        <f>U28/AC28</f>
        <v>0.3415792595294792</v>
      </c>
      <c r="N28" s="72">
        <f>V28/AC28</f>
        <v>0.17196492611211622</v>
      </c>
      <c r="O28" s="72">
        <f>W28/AC28</f>
        <v>0.1251164782639981</v>
      </c>
      <c r="P28" s="72">
        <f>X28/AC28</f>
        <v>0.0680340682883871</v>
      </c>
      <c r="Q28" s="72">
        <f>Y28/AC28</f>
        <v>0.03376560200949151</v>
      </c>
      <c r="R28" s="72">
        <f>AA28/AC28</f>
        <v>0.11300818438600521</v>
      </c>
      <c r="S28" s="72">
        <f>AB28/AC28</f>
        <v>0.07449842079662966</v>
      </c>
      <c r="T28" s="72">
        <f>SUM(L28:S28)</f>
        <v>0.9999999974191573</v>
      </c>
      <c r="U28" s="68">
        <v>132351839</v>
      </c>
      <c r="V28" s="68">
        <v>66631312</v>
      </c>
      <c r="W28" s="68">
        <v>48478927</v>
      </c>
      <c r="X28" s="68">
        <v>26361185</v>
      </c>
      <c r="Y28" s="68">
        <v>13083170</v>
      </c>
      <c r="Z28" s="68">
        <v>27910675</v>
      </c>
      <c r="AA28" s="68">
        <v>43787322</v>
      </c>
      <c r="AB28" s="68">
        <v>28865930</v>
      </c>
      <c r="AC28" s="68">
        <v>387470361</v>
      </c>
    </row>
    <row r="29" spans="1:29" ht="12.75">
      <c r="A29" s="61"/>
      <c r="B29" s="62"/>
      <c r="C29" s="63"/>
      <c r="D29" s="74"/>
      <c r="E29" s="74"/>
      <c r="F29" s="75"/>
      <c r="G29" s="75"/>
      <c r="H29" s="75" t="s">
        <v>334</v>
      </c>
      <c r="I29" s="75"/>
      <c r="J29" s="76"/>
      <c r="K29" s="77"/>
      <c r="L29" s="78"/>
      <c r="M29" s="78">
        <f>M28+N28+O28</f>
        <v>0.6386606639055935</v>
      </c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68"/>
      <c r="Y29" s="68"/>
      <c r="Z29" s="68"/>
      <c r="AA29" s="68"/>
      <c r="AB29" s="68"/>
      <c r="AC29" s="68"/>
    </row>
    <row r="30" spans="1:29" ht="12.75">
      <c r="A30" s="49" t="s">
        <v>29</v>
      </c>
      <c r="B30" s="50" t="s">
        <v>42</v>
      </c>
      <c r="C30" s="51" t="s">
        <v>43</v>
      </c>
      <c r="D30" s="49" t="s">
        <v>25</v>
      </c>
      <c r="E30" s="49">
        <v>15</v>
      </c>
      <c r="F30" s="52" t="s">
        <v>22</v>
      </c>
      <c r="G30" s="52" t="s">
        <v>22</v>
      </c>
      <c r="H30" s="52" t="s">
        <v>22</v>
      </c>
      <c r="I30" s="52" t="s">
        <v>23</v>
      </c>
      <c r="J30" s="53">
        <v>32835</v>
      </c>
      <c r="K30" s="54">
        <f aca="true" t="shared" si="16" ref="K30:K38">IF(J30&gt;0,U30/J30,"")</f>
        <v>9099.802040505558</v>
      </c>
      <c r="L30" s="55">
        <f aca="true" t="shared" si="17" ref="L30:L38">IF(AC30&gt;0,Z30/AC30,"")</f>
        <v>0.07059856283106826</v>
      </c>
      <c r="M30" s="55">
        <f aca="true" t="shared" si="18" ref="M30:M38">U30/AC30</f>
        <v>0.3206500742623134</v>
      </c>
      <c r="N30" s="55">
        <f aca="true" t="shared" si="19" ref="N30:N38">V30/AC30</f>
        <v>0.3502444646674508</v>
      </c>
      <c r="O30" s="55">
        <f aca="true" t="shared" si="20" ref="O30:O38">W30/AC30</f>
        <v>0.05913512306939448</v>
      </c>
      <c r="P30" s="55">
        <f aca="true" t="shared" si="21" ref="P30:P38">X30/AC30</f>
        <v>0.07174576533108973</v>
      </c>
      <c r="Q30" s="55">
        <f aca="true" t="shared" si="22" ref="Q30:Q38">Y30/AC30</f>
        <v>0.025459524892899148</v>
      </c>
      <c r="R30" s="55">
        <f aca="true" t="shared" si="23" ref="R30:R38">AA30/AC30</f>
        <v>0.06336979197967016</v>
      </c>
      <c r="S30" s="55">
        <f aca="true" t="shared" si="24" ref="S30:S38">AB30/AC30</f>
        <v>0.038796692966114064</v>
      </c>
      <c r="T30" s="55">
        <f aca="true" t="shared" si="25" ref="T30:T38">SUM(L30:S30)</f>
        <v>1</v>
      </c>
      <c r="U30" s="56">
        <v>298792000</v>
      </c>
      <c r="V30" s="56">
        <v>326369000</v>
      </c>
      <c r="W30" s="56">
        <v>55104000</v>
      </c>
      <c r="X30" s="56">
        <v>66855000</v>
      </c>
      <c r="Y30" s="56">
        <v>23724000</v>
      </c>
      <c r="Z30" s="56">
        <v>65786000</v>
      </c>
      <c r="AA30" s="56">
        <v>59050000</v>
      </c>
      <c r="AB30" s="56">
        <v>36152000</v>
      </c>
      <c r="AC30" s="56">
        <v>931832000</v>
      </c>
    </row>
    <row r="31" spans="1:29" ht="12.75">
      <c r="A31" s="49" t="s">
        <v>29</v>
      </c>
      <c r="B31" s="50" t="s">
        <v>112</v>
      </c>
      <c r="C31" s="51" t="s">
        <v>113</v>
      </c>
      <c r="D31" s="49" t="s">
        <v>25</v>
      </c>
      <c r="E31" s="49">
        <v>15</v>
      </c>
      <c r="F31" s="52" t="s">
        <v>22</v>
      </c>
      <c r="G31" s="52" t="s">
        <v>22</v>
      </c>
      <c r="H31" s="52" t="s">
        <v>22</v>
      </c>
      <c r="I31" s="52"/>
      <c r="J31" s="53">
        <v>26102</v>
      </c>
      <c r="K31" s="54">
        <f t="shared" si="16"/>
        <v>10316.987204045667</v>
      </c>
      <c r="L31" s="55">
        <f t="shared" si="17"/>
        <v>0.07853535487218037</v>
      </c>
      <c r="M31" s="55">
        <f t="shared" si="18"/>
        <v>0.3563994515587695</v>
      </c>
      <c r="N31" s="55">
        <f t="shared" si="19"/>
        <v>0.28734667732491964</v>
      </c>
      <c r="O31" s="55">
        <f t="shared" si="20"/>
        <v>0.05793439880571099</v>
      </c>
      <c r="P31" s="55">
        <f t="shared" si="21"/>
        <v>0.09493830036156888</v>
      </c>
      <c r="Q31" s="55">
        <f t="shared" si="22"/>
        <v>0.03178550442299853</v>
      </c>
      <c r="R31" s="55">
        <f t="shared" si="23"/>
        <v>0.06505460590050768</v>
      </c>
      <c r="S31" s="55">
        <f t="shared" si="24"/>
        <v>0.028005706753344378</v>
      </c>
      <c r="T31" s="55">
        <f t="shared" si="25"/>
        <v>1</v>
      </c>
      <c r="U31" s="56">
        <v>269294000</v>
      </c>
      <c r="V31" s="56">
        <v>217118000</v>
      </c>
      <c r="W31" s="56">
        <v>43775000</v>
      </c>
      <c r="X31" s="56">
        <v>71735000</v>
      </c>
      <c r="Y31" s="56">
        <v>24017000</v>
      </c>
      <c r="Z31" s="56">
        <v>59341000</v>
      </c>
      <c r="AA31" s="56">
        <v>49155000</v>
      </c>
      <c r="AB31" s="56">
        <v>21161000</v>
      </c>
      <c r="AC31" s="56">
        <v>755596000</v>
      </c>
    </row>
    <row r="32" spans="1:29" ht="12.75">
      <c r="A32" s="49" t="s">
        <v>29</v>
      </c>
      <c r="B32" s="50" t="s">
        <v>120</v>
      </c>
      <c r="C32" s="51" t="s">
        <v>121</v>
      </c>
      <c r="D32" s="49" t="s">
        <v>25</v>
      </c>
      <c r="E32" s="49">
        <v>15</v>
      </c>
      <c r="F32" s="52" t="s">
        <v>22</v>
      </c>
      <c r="G32" s="52" t="s">
        <v>22</v>
      </c>
      <c r="H32" s="52"/>
      <c r="I32" s="52"/>
      <c r="J32" s="53">
        <v>22525</v>
      </c>
      <c r="K32" s="54">
        <f t="shared" si="16"/>
        <v>10332.401864594895</v>
      </c>
      <c r="L32" s="55">
        <f t="shared" si="17"/>
        <v>0.06514615841072773</v>
      </c>
      <c r="M32" s="55">
        <f t="shared" si="18"/>
        <v>0.3072101381882405</v>
      </c>
      <c r="N32" s="55">
        <f t="shared" si="19"/>
        <v>0.27524726823337664</v>
      </c>
      <c r="O32" s="55">
        <f t="shared" si="20"/>
        <v>0.1602799578152412</v>
      </c>
      <c r="P32" s="55">
        <f t="shared" si="21"/>
        <v>0.07530294156354495</v>
      </c>
      <c r="Q32" s="55">
        <f t="shared" si="22"/>
        <v>0.023990618085820516</v>
      </c>
      <c r="R32" s="55">
        <f t="shared" si="23"/>
        <v>0.06080734069144261</v>
      </c>
      <c r="S32" s="55">
        <f t="shared" si="24"/>
        <v>0.03201557701160587</v>
      </c>
      <c r="T32" s="55">
        <f t="shared" si="25"/>
        <v>0.9999999999999999</v>
      </c>
      <c r="U32" s="56">
        <v>232737352</v>
      </c>
      <c r="V32" s="56">
        <v>208522807</v>
      </c>
      <c r="W32" s="56">
        <v>121425462</v>
      </c>
      <c r="X32" s="56">
        <v>57048271</v>
      </c>
      <c r="Y32" s="56">
        <v>18174898</v>
      </c>
      <c r="Z32" s="56">
        <v>49353659</v>
      </c>
      <c r="AA32" s="56">
        <v>46066642</v>
      </c>
      <c r="AB32" s="56">
        <v>24254475</v>
      </c>
      <c r="AC32" s="56">
        <v>757583566</v>
      </c>
    </row>
    <row r="33" spans="1:29" ht="12.75">
      <c r="A33" s="49" t="s">
        <v>29</v>
      </c>
      <c r="B33" s="50" t="s">
        <v>158</v>
      </c>
      <c r="C33" s="51" t="s">
        <v>159</v>
      </c>
      <c r="D33" s="49" t="s">
        <v>25</v>
      </c>
      <c r="E33" s="49">
        <v>15</v>
      </c>
      <c r="F33" s="52" t="s">
        <v>22</v>
      </c>
      <c r="G33" s="52" t="s">
        <v>22</v>
      </c>
      <c r="H33" s="52" t="s">
        <v>22</v>
      </c>
      <c r="I33" s="52"/>
      <c r="J33" s="53">
        <v>24219</v>
      </c>
      <c r="K33" s="54">
        <f t="shared" si="16"/>
        <v>7258.570997976795</v>
      </c>
      <c r="L33" s="55">
        <f t="shared" si="17"/>
        <v>0.07694777310221747</v>
      </c>
      <c r="M33" s="55">
        <f t="shared" si="18"/>
        <v>0.3275423439235535</v>
      </c>
      <c r="N33" s="55">
        <f t="shared" si="19"/>
        <v>0.2635335841727172</v>
      </c>
      <c r="O33" s="55">
        <f t="shared" si="20"/>
        <v>0.09144463635660481</v>
      </c>
      <c r="P33" s="55">
        <f t="shared" si="21"/>
        <v>0.09381649904527721</v>
      </c>
      <c r="Q33" s="55">
        <f t="shared" si="22"/>
        <v>0.05049989329158378</v>
      </c>
      <c r="R33" s="55">
        <f t="shared" si="23"/>
        <v>0.07144957917264866</v>
      </c>
      <c r="S33" s="55">
        <f t="shared" si="24"/>
        <v>0.024765690935397332</v>
      </c>
      <c r="T33" s="55">
        <f t="shared" si="25"/>
        <v>1</v>
      </c>
      <c r="U33" s="56">
        <v>175795331</v>
      </c>
      <c r="V33" s="56">
        <v>141441174</v>
      </c>
      <c r="W33" s="56">
        <v>49079273</v>
      </c>
      <c r="X33" s="56">
        <v>50352276</v>
      </c>
      <c r="Y33" s="56">
        <v>27103810</v>
      </c>
      <c r="Z33" s="56">
        <v>41298658</v>
      </c>
      <c r="AA33" s="56">
        <v>38347721</v>
      </c>
      <c r="AB33" s="56">
        <v>13292000</v>
      </c>
      <c r="AC33" s="56">
        <v>536710243</v>
      </c>
    </row>
    <row r="34" spans="1:29" ht="12.75">
      <c r="A34" s="49" t="s">
        <v>29</v>
      </c>
      <c r="B34" s="50" t="s">
        <v>242</v>
      </c>
      <c r="C34" s="51" t="s">
        <v>243</v>
      </c>
      <c r="D34" s="49" t="s">
        <v>25</v>
      </c>
      <c r="E34" s="49">
        <v>15</v>
      </c>
      <c r="F34" s="52" t="s">
        <v>22</v>
      </c>
      <c r="G34" s="52" t="s">
        <v>22</v>
      </c>
      <c r="H34" s="52"/>
      <c r="I34" s="52"/>
      <c r="J34" s="53">
        <v>21771</v>
      </c>
      <c r="K34" s="54">
        <f t="shared" si="16"/>
        <v>8114.436406228469</v>
      </c>
      <c r="L34" s="55">
        <f t="shared" si="17"/>
        <v>0.04656085740156495</v>
      </c>
      <c r="M34" s="55">
        <f t="shared" si="18"/>
        <v>0.3774313745700991</v>
      </c>
      <c r="N34" s="55">
        <f t="shared" si="19"/>
        <v>0.18084524727592202</v>
      </c>
      <c r="O34" s="55">
        <f t="shared" si="20"/>
        <v>0.09748689473169822</v>
      </c>
      <c r="P34" s="55">
        <f t="shared" si="21"/>
        <v>0.09426355224111115</v>
      </c>
      <c r="Q34" s="55">
        <f t="shared" si="22"/>
        <v>0.044223488210020236</v>
      </c>
      <c r="R34" s="55">
        <f t="shared" si="23"/>
        <v>0.0939537224521129</v>
      </c>
      <c r="S34" s="55">
        <f t="shared" si="24"/>
        <v>0.06523486311747141</v>
      </c>
      <c r="T34" s="55">
        <f t="shared" si="25"/>
        <v>1</v>
      </c>
      <c r="U34" s="56">
        <v>176659395</v>
      </c>
      <c r="V34" s="56">
        <v>84645883</v>
      </c>
      <c r="W34" s="56">
        <v>45629423</v>
      </c>
      <c r="X34" s="56">
        <v>44120715</v>
      </c>
      <c r="Y34" s="56">
        <v>20699113</v>
      </c>
      <c r="Z34" s="56">
        <v>21793135</v>
      </c>
      <c r="AA34" s="56">
        <v>43975697</v>
      </c>
      <c r="AB34" s="56">
        <v>30533634</v>
      </c>
      <c r="AC34" s="56">
        <v>468056995</v>
      </c>
    </row>
    <row r="35" spans="1:29" ht="12.75">
      <c r="A35" s="49" t="s">
        <v>29</v>
      </c>
      <c r="B35" s="50" t="s">
        <v>248</v>
      </c>
      <c r="C35" s="51" t="s">
        <v>249</v>
      </c>
      <c r="D35" s="49" t="s">
        <v>25</v>
      </c>
      <c r="E35" s="49">
        <v>15</v>
      </c>
      <c r="F35" s="52" t="s">
        <v>22</v>
      </c>
      <c r="G35" s="52" t="s">
        <v>22</v>
      </c>
      <c r="H35" s="52"/>
      <c r="I35" s="52"/>
      <c r="J35" s="53">
        <v>24853</v>
      </c>
      <c r="K35" s="54">
        <f t="shared" si="16"/>
        <v>14498.48481068684</v>
      </c>
      <c r="L35" s="55">
        <f t="shared" si="17"/>
        <v>0.07118890023099331</v>
      </c>
      <c r="M35" s="55">
        <f t="shared" si="18"/>
        <v>0.3990356714763448</v>
      </c>
      <c r="N35" s="55">
        <f t="shared" si="19"/>
        <v>0.19818199073514936</v>
      </c>
      <c r="O35" s="55">
        <f t="shared" si="20"/>
        <v>0.12912268108234448</v>
      </c>
      <c r="P35" s="55">
        <f t="shared" si="21"/>
        <v>0.07653668553875176</v>
      </c>
      <c r="Q35" s="55">
        <f t="shared" si="22"/>
        <v>0.04404207631445177</v>
      </c>
      <c r="R35" s="55">
        <f t="shared" si="23"/>
        <v>0.0712077517513877</v>
      </c>
      <c r="S35" s="55">
        <f t="shared" si="24"/>
        <v>0.010684242870576857</v>
      </c>
      <c r="T35" s="55">
        <f t="shared" si="25"/>
        <v>1</v>
      </c>
      <c r="U35" s="56">
        <v>360330843</v>
      </c>
      <c r="V35" s="56">
        <v>178959148</v>
      </c>
      <c r="W35" s="56">
        <v>116598309</v>
      </c>
      <c r="X35" s="56">
        <v>69112940</v>
      </c>
      <c r="Y35" s="56">
        <v>39770175</v>
      </c>
      <c r="Z35" s="56">
        <v>64283868</v>
      </c>
      <c r="AA35" s="56">
        <v>64300891</v>
      </c>
      <c r="AB35" s="56">
        <v>9647915</v>
      </c>
      <c r="AC35" s="56">
        <v>903004089</v>
      </c>
    </row>
    <row r="36" spans="1:29" ht="12.75">
      <c r="A36" s="49" t="s">
        <v>29</v>
      </c>
      <c r="B36" s="50" t="s">
        <v>270</v>
      </c>
      <c r="C36" s="51" t="s">
        <v>271</v>
      </c>
      <c r="D36" s="49" t="s">
        <v>25</v>
      </c>
      <c r="E36" s="49">
        <v>15</v>
      </c>
      <c r="F36" s="52" t="s">
        <v>22</v>
      </c>
      <c r="G36" s="52" t="s">
        <v>22</v>
      </c>
      <c r="H36" s="52"/>
      <c r="I36" s="52" t="s">
        <v>23</v>
      </c>
      <c r="J36" s="53">
        <v>23125</v>
      </c>
      <c r="K36" s="54">
        <f t="shared" si="16"/>
        <v>9362.075675675676</v>
      </c>
      <c r="L36" s="55">
        <f t="shared" si="17"/>
        <v>0.05400893469073436</v>
      </c>
      <c r="M36" s="55">
        <f t="shared" si="18"/>
        <v>0.23514985103418012</v>
      </c>
      <c r="N36" s="55">
        <f t="shared" si="19"/>
        <v>0.2175606969189111</v>
      </c>
      <c r="O36" s="55">
        <f t="shared" si="20"/>
        <v>0.33377250100740646</v>
      </c>
      <c r="P36" s="55">
        <f t="shared" si="21"/>
        <v>0.06677774386568203</v>
      </c>
      <c r="Q36" s="55">
        <f t="shared" si="22"/>
        <v>0.017601101793129216</v>
      </c>
      <c r="R36" s="55">
        <f t="shared" si="23"/>
        <v>0.04489285648340739</v>
      </c>
      <c r="S36" s="55">
        <f t="shared" si="24"/>
        <v>0.03023631420654928</v>
      </c>
      <c r="T36" s="55">
        <f t="shared" si="25"/>
        <v>1</v>
      </c>
      <c r="U36" s="56">
        <v>216498000</v>
      </c>
      <c r="V36" s="56">
        <v>200304000</v>
      </c>
      <c r="W36" s="56">
        <v>307298000</v>
      </c>
      <c r="X36" s="56">
        <v>61481000</v>
      </c>
      <c r="Y36" s="56">
        <v>16205000</v>
      </c>
      <c r="Z36" s="56">
        <v>49725000</v>
      </c>
      <c r="AA36" s="56">
        <v>41332000</v>
      </c>
      <c r="AB36" s="56">
        <v>27838000</v>
      </c>
      <c r="AC36" s="56">
        <v>920681000</v>
      </c>
    </row>
    <row r="37" spans="1:29" ht="12.75">
      <c r="A37" s="49" t="s">
        <v>29</v>
      </c>
      <c r="B37" s="50" t="s">
        <v>284</v>
      </c>
      <c r="C37" s="51" t="s">
        <v>285</v>
      </c>
      <c r="D37" s="49" t="s">
        <v>25</v>
      </c>
      <c r="E37" s="49">
        <v>15</v>
      </c>
      <c r="F37" s="52" t="s">
        <v>22</v>
      </c>
      <c r="G37" s="52" t="s">
        <v>22</v>
      </c>
      <c r="H37" s="52" t="s">
        <v>22</v>
      </c>
      <c r="I37" s="52"/>
      <c r="J37" s="53">
        <v>20416</v>
      </c>
      <c r="K37" s="54">
        <f t="shared" si="16"/>
        <v>10313.651106974921</v>
      </c>
      <c r="L37" s="55">
        <f t="shared" si="17"/>
        <v>0.07096759774127948</v>
      </c>
      <c r="M37" s="55">
        <f t="shared" si="18"/>
        <v>0.28380868759369954</v>
      </c>
      <c r="N37" s="55">
        <f t="shared" si="19"/>
        <v>0.3808735132481744</v>
      </c>
      <c r="O37" s="55">
        <f t="shared" si="20"/>
        <v>0.02736916192922552</v>
      </c>
      <c r="P37" s="55">
        <f t="shared" si="21"/>
        <v>0.12415928027615442</v>
      </c>
      <c r="Q37" s="55">
        <f t="shared" si="22"/>
        <v>0.024409997414251473</v>
      </c>
      <c r="R37" s="55">
        <f t="shared" si="23"/>
        <v>0.055839319088719364</v>
      </c>
      <c r="S37" s="55">
        <f t="shared" si="24"/>
        <v>0.03257244270849579</v>
      </c>
      <c r="T37" s="55">
        <f t="shared" si="25"/>
        <v>0.9999999999999999</v>
      </c>
      <c r="U37" s="56">
        <v>210563501</v>
      </c>
      <c r="V37" s="56">
        <v>282577891</v>
      </c>
      <c r="W37" s="56">
        <v>20305744</v>
      </c>
      <c r="X37" s="56">
        <v>92116323</v>
      </c>
      <c r="Y37" s="56">
        <v>18110279</v>
      </c>
      <c r="Z37" s="56">
        <v>52652320</v>
      </c>
      <c r="AA37" s="56">
        <v>41428339</v>
      </c>
      <c r="AB37" s="56">
        <v>24166165</v>
      </c>
      <c r="AC37" s="56">
        <v>741920562</v>
      </c>
    </row>
    <row r="38" spans="1:29" ht="13.5" thickBot="1">
      <c r="A38" s="49" t="s">
        <v>29</v>
      </c>
      <c r="B38" s="50" t="s">
        <v>288</v>
      </c>
      <c r="C38" s="51" t="s">
        <v>289</v>
      </c>
      <c r="D38" s="49" t="s">
        <v>25</v>
      </c>
      <c r="E38" s="49">
        <v>15</v>
      </c>
      <c r="F38" s="52" t="s">
        <v>22</v>
      </c>
      <c r="G38" s="52" t="s">
        <v>22</v>
      </c>
      <c r="H38" s="52" t="s">
        <v>22</v>
      </c>
      <c r="I38" s="52"/>
      <c r="J38" s="53">
        <v>35294</v>
      </c>
      <c r="K38" s="54">
        <f t="shared" si="16"/>
        <v>16308.347197823992</v>
      </c>
      <c r="L38" s="57">
        <f t="shared" si="17"/>
        <v>0.05983924390506554</v>
      </c>
      <c r="M38" s="57">
        <f t="shared" si="18"/>
        <v>0.3503088496405621</v>
      </c>
      <c r="N38" s="57">
        <f t="shared" si="19"/>
        <v>0.33629889007933267</v>
      </c>
      <c r="O38" s="57">
        <f t="shared" si="20"/>
        <v>0.014214831640218157</v>
      </c>
      <c r="P38" s="57">
        <f t="shared" si="21"/>
        <v>0.10774760111159246</v>
      </c>
      <c r="Q38" s="57">
        <f t="shared" si="22"/>
        <v>0.013969027991693538</v>
      </c>
      <c r="R38" s="57">
        <f t="shared" si="23"/>
        <v>0.08650916982519946</v>
      </c>
      <c r="S38" s="57">
        <f t="shared" si="24"/>
        <v>0.03111238580633612</v>
      </c>
      <c r="T38" s="57">
        <f t="shared" si="25"/>
        <v>1</v>
      </c>
      <c r="U38" s="56">
        <v>575586806</v>
      </c>
      <c r="V38" s="56">
        <v>552567268</v>
      </c>
      <c r="W38" s="56">
        <v>23356160</v>
      </c>
      <c r="X38" s="56">
        <v>177038341</v>
      </c>
      <c r="Y38" s="56">
        <v>22952284</v>
      </c>
      <c r="Z38" s="56">
        <v>98320894</v>
      </c>
      <c r="AA38" s="56">
        <v>142141818</v>
      </c>
      <c r="AB38" s="56">
        <v>51120258</v>
      </c>
      <c r="AC38" s="56">
        <v>1643083829</v>
      </c>
    </row>
    <row r="39" spans="1:29" ht="12.75">
      <c r="A39" s="49"/>
      <c r="B39" s="50"/>
      <c r="C39" s="51"/>
      <c r="D39" s="49"/>
      <c r="E39" s="49"/>
      <c r="F39" s="52"/>
      <c r="G39" s="52"/>
      <c r="H39" s="52"/>
      <c r="I39" s="52"/>
      <c r="J39" s="53"/>
      <c r="K39" s="54"/>
      <c r="L39" s="55">
        <f>SUM(L30:L38)</f>
        <v>0.5937933831858314</v>
      </c>
      <c r="M39" s="55">
        <f aca="true" t="shared" si="26" ref="M39:T39">SUM(M30:M38)</f>
        <v>2.9575364422477626</v>
      </c>
      <c r="N39" s="55">
        <f t="shared" si="26"/>
        <v>2.490132332655954</v>
      </c>
      <c r="O39" s="55">
        <f t="shared" si="26"/>
        <v>0.9707601864378443</v>
      </c>
      <c r="P39" s="55">
        <f t="shared" si="26"/>
        <v>0.8052883693347725</v>
      </c>
      <c r="Q39" s="55">
        <f t="shared" si="26"/>
        <v>0.2759812324168482</v>
      </c>
      <c r="R39" s="55">
        <f t="shared" si="26"/>
        <v>0.6130841373450959</v>
      </c>
      <c r="S39" s="55">
        <f t="shared" si="26"/>
        <v>0.2934239163758911</v>
      </c>
      <c r="T39" s="55">
        <f t="shared" si="26"/>
        <v>9</v>
      </c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13.5" thickBot="1">
      <c r="A40" s="49"/>
      <c r="B40" s="50"/>
      <c r="C40" s="51"/>
      <c r="D40" s="49"/>
      <c r="E40" s="49"/>
      <c r="F40" s="52"/>
      <c r="G40" s="52"/>
      <c r="H40" s="52"/>
      <c r="I40" s="52"/>
      <c r="J40" s="53"/>
      <c r="K40" s="54"/>
      <c r="L40" s="58">
        <f>L39/9</f>
        <v>0.06597704257620349</v>
      </c>
      <c r="M40" s="58">
        <f aca="true" t="shared" si="27" ref="M40:S40">M39/9</f>
        <v>0.3286151602497514</v>
      </c>
      <c r="N40" s="58">
        <f t="shared" si="27"/>
        <v>0.276681370295106</v>
      </c>
      <c r="O40" s="58">
        <f t="shared" si="27"/>
        <v>0.10786224293753827</v>
      </c>
      <c r="P40" s="58">
        <f t="shared" si="27"/>
        <v>0.08947648548164139</v>
      </c>
      <c r="Q40" s="58">
        <f t="shared" si="27"/>
        <v>0.030664581379649797</v>
      </c>
      <c r="R40" s="58">
        <f t="shared" si="27"/>
        <v>0.06812045970501066</v>
      </c>
      <c r="S40" s="58">
        <f t="shared" si="27"/>
        <v>0.032602657375099015</v>
      </c>
      <c r="T40" s="58">
        <f>SUM(L40:S40)</f>
        <v>1</v>
      </c>
      <c r="U40" s="56"/>
      <c r="V40" s="56"/>
      <c r="W40" s="56"/>
      <c r="X40" s="56"/>
      <c r="Y40" s="56"/>
      <c r="Z40" s="56"/>
      <c r="AA40" s="56"/>
      <c r="AB40" s="56"/>
      <c r="AC40" s="56"/>
    </row>
    <row r="41" spans="1:29" ht="13.5" thickTop="1">
      <c r="A41" s="49"/>
      <c r="B41" s="50"/>
      <c r="C41" s="51"/>
      <c r="D41" s="74"/>
      <c r="E41" s="74"/>
      <c r="F41" s="75"/>
      <c r="G41" s="75"/>
      <c r="H41" s="75" t="s">
        <v>334</v>
      </c>
      <c r="I41" s="75"/>
      <c r="J41" s="76"/>
      <c r="K41" s="77"/>
      <c r="L41" s="78"/>
      <c r="M41" s="78">
        <f>M40+N40+O40</f>
        <v>0.7131587734823956</v>
      </c>
      <c r="N41" s="59"/>
      <c r="O41" s="59"/>
      <c r="P41" s="59"/>
      <c r="Q41" s="59"/>
      <c r="R41" s="59"/>
      <c r="S41" s="59"/>
      <c r="T41" s="59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12.75">
      <c r="A42" s="49" t="s">
        <v>18</v>
      </c>
      <c r="B42" s="50" t="s">
        <v>19</v>
      </c>
      <c r="C42" s="51" t="s">
        <v>20</v>
      </c>
      <c r="D42" s="49" t="s">
        <v>25</v>
      </c>
      <c r="E42" s="49">
        <v>15</v>
      </c>
      <c r="F42" s="52" t="s">
        <v>22</v>
      </c>
      <c r="G42" s="52"/>
      <c r="H42" s="52"/>
      <c r="I42" s="52" t="s">
        <v>23</v>
      </c>
      <c r="J42" s="53">
        <v>20682</v>
      </c>
      <c r="K42" s="54">
        <f>IF(J42&gt;0,U42/J42,"")</f>
        <v>8139.440382941689</v>
      </c>
      <c r="L42" s="60">
        <f>IF(AC42&gt;0,Z42/AC42,"")</f>
        <v>0.04268672589360087</v>
      </c>
      <c r="M42" s="60">
        <f>U42/AC42</f>
        <v>0.2553994076730057</v>
      </c>
      <c r="N42" s="60">
        <f>V42/AC42</f>
        <v>0.21300886272396305</v>
      </c>
      <c r="O42" s="60">
        <f>W42/AC42</f>
        <v>0.3033856787865466</v>
      </c>
      <c r="P42" s="60">
        <f>X42/AC42</f>
        <v>0.04298226204304878</v>
      </c>
      <c r="Q42" s="60">
        <f>Y42/AC42</f>
        <v>0.02470570697759567</v>
      </c>
      <c r="R42" s="60">
        <f>AA42/AC42</f>
        <v>0.06896438721506021</v>
      </c>
      <c r="S42" s="60">
        <f>AB42/AC42</f>
        <v>0.04886696868717918</v>
      </c>
      <c r="T42" s="60">
        <f>SUM(L42:S42)</f>
        <v>1</v>
      </c>
      <c r="U42" s="56">
        <v>168339906</v>
      </c>
      <c r="V42" s="56">
        <v>140399276</v>
      </c>
      <c r="W42" s="56">
        <v>199968814</v>
      </c>
      <c r="X42" s="56">
        <v>28330645</v>
      </c>
      <c r="Y42" s="56">
        <v>16284127</v>
      </c>
      <c r="Z42" s="56">
        <v>28135850</v>
      </c>
      <c r="AA42" s="56">
        <v>45456090</v>
      </c>
      <c r="AB42" s="56">
        <v>32209397</v>
      </c>
      <c r="AC42" s="56">
        <v>659124105</v>
      </c>
    </row>
    <row r="43" spans="1:29" ht="12.75">
      <c r="A43" s="61"/>
      <c r="B43" s="62"/>
      <c r="C43" s="63"/>
      <c r="D43" s="74"/>
      <c r="E43" s="74"/>
      <c r="F43" s="75"/>
      <c r="G43" s="75"/>
      <c r="H43" s="75" t="s">
        <v>334</v>
      </c>
      <c r="I43" s="75"/>
      <c r="J43" s="76"/>
      <c r="K43" s="77"/>
      <c r="L43" s="78"/>
      <c r="M43" s="78">
        <f>M42+N42+O42</f>
        <v>0.7717939491835153</v>
      </c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68"/>
      <c r="Y43" s="68"/>
      <c r="Z43" s="68"/>
      <c r="AA43" s="68"/>
      <c r="AB43" s="68"/>
      <c r="AC43" s="68"/>
    </row>
    <row r="44" spans="1:29" ht="12.75">
      <c r="A44" s="61" t="s">
        <v>29</v>
      </c>
      <c r="B44" s="62" t="s">
        <v>46</v>
      </c>
      <c r="C44" s="63" t="s">
        <v>47</v>
      </c>
      <c r="D44" s="61" t="s">
        <v>25</v>
      </c>
      <c r="E44" s="61">
        <v>16</v>
      </c>
      <c r="F44" s="64"/>
      <c r="G44" s="64" t="s">
        <v>22</v>
      </c>
      <c r="H44" s="64"/>
      <c r="I44" s="64"/>
      <c r="J44" s="65">
        <v>14076</v>
      </c>
      <c r="K44" s="66">
        <f aca="true" t="shared" si="28" ref="K44:K50">IF(J44&gt;0,U44/J44,"")</f>
        <v>6778.3531543052</v>
      </c>
      <c r="L44" s="67">
        <f aca="true" t="shared" si="29" ref="L44:L50">IF(AC44&gt;0,Z44/AC44,"")</f>
        <v>0.06935946976005594</v>
      </c>
      <c r="M44" s="67">
        <f aca="true" t="shared" si="30" ref="M44:M50">U44/AC44</f>
        <v>0.27396279160628056</v>
      </c>
      <c r="N44" s="67">
        <f aca="true" t="shared" si="31" ref="N44:N50">V44/AC44</f>
        <v>0.2334624775839493</v>
      </c>
      <c r="O44" s="67">
        <f aca="true" t="shared" si="32" ref="O44:O50">W44/AC44</f>
        <v>0.15955168751408924</v>
      </c>
      <c r="P44" s="67">
        <f aca="true" t="shared" si="33" ref="P44:P50">X44/AC44</f>
        <v>0.07509489144772591</v>
      </c>
      <c r="Q44" s="67">
        <f aca="true" t="shared" si="34" ref="Q44:Q50">Y44/AC44</f>
        <v>0.048489365330614376</v>
      </c>
      <c r="R44" s="67">
        <f aca="true" t="shared" si="35" ref="R44:R50">AA44/AC44</f>
        <v>0.07290019942852234</v>
      </c>
      <c r="S44" s="67">
        <f aca="true" t="shared" si="36" ref="S44:S50">AB44/AC44</f>
        <v>0.0671791173287623</v>
      </c>
      <c r="T44" s="67">
        <f aca="true" t="shared" si="37" ref="T44:T50">SUM(L44:S44)</f>
        <v>1</v>
      </c>
      <c r="U44" s="68">
        <v>95412099</v>
      </c>
      <c r="V44" s="68">
        <v>81307191</v>
      </c>
      <c r="W44" s="68">
        <v>55566529</v>
      </c>
      <c r="X44" s="68">
        <v>26153045</v>
      </c>
      <c r="Y44" s="68">
        <v>16887228</v>
      </c>
      <c r="Z44" s="68">
        <v>24155589</v>
      </c>
      <c r="AA44" s="68">
        <v>25388707</v>
      </c>
      <c r="AB44" s="68">
        <v>23396245</v>
      </c>
      <c r="AC44" s="68">
        <v>348266633</v>
      </c>
    </row>
    <row r="45" spans="1:29" ht="12.75">
      <c r="A45" s="61" t="s">
        <v>29</v>
      </c>
      <c r="B45" s="62" t="s">
        <v>68</v>
      </c>
      <c r="C45" s="63" t="s">
        <v>69</v>
      </c>
      <c r="D45" s="61" t="s">
        <v>25</v>
      </c>
      <c r="E45" s="61">
        <v>15</v>
      </c>
      <c r="F45" s="64"/>
      <c r="G45" s="64" t="s">
        <v>22</v>
      </c>
      <c r="H45" s="64" t="s">
        <v>22</v>
      </c>
      <c r="I45" s="64" t="s">
        <v>23</v>
      </c>
      <c r="J45" s="65">
        <v>28489</v>
      </c>
      <c r="K45" s="66">
        <f t="shared" si="28"/>
        <v>7670.689388886939</v>
      </c>
      <c r="L45" s="67">
        <f t="shared" si="29"/>
        <v>0.036337205741871846</v>
      </c>
      <c r="M45" s="67">
        <f t="shared" si="30"/>
        <v>0.3893163918137252</v>
      </c>
      <c r="N45" s="67">
        <f t="shared" si="31"/>
        <v>0.30971886989100206</v>
      </c>
      <c r="O45" s="67">
        <f t="shared" si="32"/>
        <v>0.004676171691199166</v>
      </c>
      <c r="P45" s="67">
        <f t="shared" si="33"/>
        <v>0.0819374828197853</v>
      </c>
      <c r="Q45" s="67">
        <f t="shared" si="34"/>
        <v>0.07793468352917936</v>
      </c>
      <c r="R45" s="67">
        <f t="shared" si="35"/>
        <v>0.0688603483708084</v>
      </c>
      <c r="S45" s="67">
        <f t="shared" si="36"/>
        <v>0.031218846142428657</v>
      </c>
      <c r="T45" s="67">
        <f t="shared" si="37"/>
        <v>0.9999999999999999</v>
      </c>
      <c r="U45" s="68">
        <v>218530270</v>
      </c>
      <c r="V45" s="68">
        <v>173850754</v>
      </c>
      <c r="W45" s="68">
        <v>2624819</v>
      </c>
      <c r="X45" s="68">
        <v>45992978</v>
      </c>
      <c r="Y45" s="68">
        <v>43746135</v>
      </c>
      <c r="Z45" s="68">
        <v>20396725</v>
      </c>
      <c r="AA45" s="68">
        <v>38652548</v>
      </c>
      <c r="AB45" s="68">
        <v>17523698</v>
      </c>
      <c r="AC45" s="68">
        <v>561317927</v>
      </c>
    </row>
    <row r="46" spans="1:29" ht="12.75">
      <c r="A46" s="61" t="s">
        <v>29</v>
      </c>
      <c r="B46" s="62" t="s">
        <v>114</v>
      </c>
      <c r="C46" s="63" t="s">
        <v>115</v>
      </c>
      <c r="D46" s="61" t="s">
        <v>25</v>
      </c>
      <c r="E46" s="61">
        <v>15</v>
      </c>
      <c r="F46" s="64"/>
      <c r="G46" s="64" t="s">
        <v>22</v>
      </c>
      <c r="H46" s="64" t="s">
        <v>22</v>
      </c>
      <c r="I46" s="64"/>
      <c r="J46" s="65">
        <v>23262</v>
      </c>
      <c r="K46" s="66">
        <f t="shared" si="28"/>
        <v>7297.710085117359</v>
      </c>
      <c r="L46" s="67">
        <f t="shared" si="29"/>
        <v>0.055937274043569234</v>
      </c>
      <c r="M46" s="67">
        <f t="shared" si="30"/>
        <v>0.3859144982241339</v>
      </c>
      <c r="N46" s="67">
        <f t="shared" si="31"/>
        <v>0.2205441882318648</v>
      </c>
      <c r="O46" s="67">
        <f t="shared" si="32"/>
        <v>0.04177715471477231</v>
      </c>
      <c r="P46" s="67">
        <f t="shared" si="33"/>
        <v>0.10557925896368264</v>
      </c>
      <c r="Q46" s="67">
        <f t="shared" si="34"/>
        <v>0.04077402768111754</v>
      </c>
      <c r="R46" s="67">
        <f t="shared" si="35"/>
        <v>0.07330627277614338</v>
      </c>
      <c r="S46" s="67">
        <f t="shared" si="36"/>
        <v>0.07616732536471621</v>
      </c>
      <c r="T46" s="67">
        <f t="shared" si="37"/>
        <v>0.9999999999999998</v>
      </c>
      <c r="U46" s="68">
        <v>169759332</v>
      </c>
      <c r="V46" s="68">
        <v>97014842</v>
      </c>
      <c r="W46" s="68">
        <v>18377288</v>
      </c>
      <c r="X46" s="68">
        <v>46443097</v>
      </c>
      <c r="Y46" s="68">
        <v>17936024</v>
      </c>
      <c r="Z46" s="68">
        <v>24606161</v>
      </c>
      <c r="AA46" s="68">
        <v>32246583</v>
      </c>
      <c r="AB46" s="68">
        <v>33505127</v>
      </c>
      <c r="AC46" s="68">
        <v>439888454</v>
      </c>
    </row>
    <row r="47" spans="1:29" ht="12.75">
      <c r="A47" s="61" t="s">
        <v>29</v>
      </c>
      <c r="B47" s="62" t="s">
        <v>170</v>
      </c>
      <c r="C47" s="63" t="s">
        <v>171</v>
      </c>
      <c r="D47" s="61" t="s">
        <v>25</v>
      </c>
      <c r="E47" s="61">
        <v>15</v>
      </c>
      <c r="F47" s="64"/>
      <c r="G47" s="64" t="s">
        <v>22</v>
      </c>
      <c r="H47" s="64" t="s">
        <v>22</v>
      </c>
      <c r="I47" s="64"/>
      <c r="J47" s="65">
        <v>20235</v>
      </c>
      <c r="K47" s="66">
        <f t="shared" si="28"/>
        <v>6482.799061032864</v>
      </c>
      <c r="L47" s="67">
        <f t="shared" si="29"/>
        <v>0.06803926802023327</v>
      </c>
      <c r="M47" s="67">
        <f t="shared" si="30"/>
        <v>0.29266593129370383</v>
      </c>
      <c r="N47" s="67">
        <f t="shared" si="31"/>
        <v>0.2599989615870284</v>
      </c>
      <c r="O47" s="67">
        <f t="shared" si="32"/>
        <v>0.13962093562632932</v>
      </c>
      <c r="P47" s="67">
        <f t="shared" si="33"/>
        <v>0.10515560215900299</v>
      </c>
      <c r="Q47" s="67">
        <f t="shared" si="34"/>
        <v>0.019953152992936693</v>
      </c>
      <c r="R47" s="67">
        <f t="shared" si="35"/>
        <v>0.0850896837285551</v>
      </c>
      <c r="S47" s="67">
        <f t="shared" si="36"/>
        <v>0.02947646459221038</v>
      </c>
      <c r="T47" s="67">
        <f t="shared" si="37"/>
        <v>0.9999999999999999</v>
      </c>
      <c r="U47" s="68">
        <v>131179439</v>
      </c>
      <c r="V47" s="68">
        <v>116537370</v>
      </c>
      <c r="W47" s="68">
        <v>62581237</v>
      </c>
      <c r="X47" s="68">
        <v>47133101</v>
      </c>
      <c r="Y47" s="68">
        <v>8943451</v>
      </c>
      <c r="Z47" s="68">
        <v>30496727</v>
      </c>
      <c r="AA47" s="68">
        <v>38139106</v>
      </c>
      <c r="AB47" s="68">
        <v>13212013</v>
      </c>
      <c r="AC47" s="68">
        <v>448222444</v>
      </c>
    </row>
    <row r="48" spans="1:29" ht="12.75">
      <c r="A48" s="61" t="s">
        <v>29</v>
      </c>
      <c r="B48" s="62" t="s">
        <v>226</v>
      </c>
      <c r="C48" s="63" t="s">
        <v>227</v>
      </c>
      <c r="D48" s="61" t="s">
        <v>25</v>
      </c>
      <c r="E48" s="61">
        <v>16</v>
      </c>
      <c r="F48" s="64"/>
      <c r="G48" s="64" t="s">
        <v>22</v>
      </c>
      <c r="H48" s="64"/>
      <c r="I48" s="64" t="s">
        <v>23</v>
      </c>
      <c r="J48" s="65">
        <v>23013</v>
      </c>
      <c r="K48" s="66">
        <f t="shared" si="28"/>
        <v>5809.542432538131</v>
      </c>
      <c r="L48" s="67">
        <f t="shared" si="29"/>
        <v>0.05512122657876475</v>
      </c>
      <c r="M48" s="67">
        <f t="shared" si="30"/>
        <v>0.3624192184247051</v>
      </c>
      <c r="N48" s="67">
        <f t="shared" si="31"/>
        <v>0.15862736380985426</v>
      </c>
      <c r="O48" s="67">
        <f t="shared" si="32"/>
        <v>0.16261493754337267</v>
      </c>
      <c r="P48" s="67">
        <f t="shared" si="33"/>
        <v>0.11838295888272034</v>
      </c>
      <c r="Q48" s="67">
        <f t="shared" si="34"/>
        <v>0.03481197952810548</v>
      </c>
      <c r="R48" s="67">
        <f t="shared" si="35"/>
        <v>0.06023106783483692</v>
      </c>
      <c r="S48" s="67">
        <f t="shared" si="36"/>
        <v>0.04779124739764053</v>
      </c>
      <c r="T48" s="67">
        <f t="shared" si="37"/>
        <v>0.9999999999999999</v>
      </c>
      <c r="U48" s="68">
        <v>133695000</v>
      </c>
      <c r="V48" s="68">
        <v>58517000</v>
      </c>
      <c r="W48" s="68">
        <v>59988000</v>
      </c>
      <c r="X48" s="68">
        <v>43671000</v>
      </c>
      <c r="Y48" s="68">
        <v>12842000</v>
      </c>
      <c r="Z48" s="68">
        <v>20334000</v>
      </c>
      <c r="AA48" s="68">
        <v>22219000</v>
      </c>
      <c r="AB48" s="68">
        <v>17630000</v>
      </c>
      <c r="AC48" s="68">
        <v>368896000</v>
      </c>
    </row>
    <row r="49" spans="1:29" ht="12.75">
      <c r="A49" s="61" t="s">
        <v>29</v>
      </c>
      <c r="B49" s="62" t="s">
        <v>230</v>
      </c>
      <c r="C49" s="63" t="s">
        <v>231</v>
      </c>
      <c r="D49" s="61" t="s">
        <v>25</v>
      </c>
      <c r="E49" s="61">
        <v>16</v>
      </c>
      <c r="F49" s="64"/>
      <c r="G49" s="64" t="s">
        <v>22</v>
      </c>
      <c r="H49" s="64" t="s">
        <v>22</v>
      </c>
      <c r="I49" s="64"/>
      <c r="J49" s="65">
        <v>18416</v>
      </c>
      <c r="K49" s="66">
        <f t="shared" si="28"/>
        <v>6907.892539096438</v>
      </c>
      <c r="L49" s="67">
        <f t="shared" si="29"/>
        <v>0.10091305659125208</v>
      </c>
      <c r="M49" s="67">
        <f t="shared" si="30"/>
        <v>0.4082626645781225</v>
      </c>
      <c r="N49" s="67">
        <f t="shared" si="31"/>
        <v>0.17006753737991506</v>
      </c>
      <c r="O49" s="67">
        <f t="shared" si="32"/>
        <v>0.07354803063789873</v>
      </c>
      <c r="P49" s="67">
        <f t="shared" si="33"/>
        <v>0.08083053811526493</v>
      </c>
      <c r="Q49" s="67">
        <f t="shared" si="34"/>
        <v>0.07229311532829107</v>
      </c>
      <c r="R49" s="67">
        <f t="shared" si="35"/>
        <v>0.05455277809032855</v>
      </c>
      <c r="S49" s="67">
        <f t="shared" si="36"/>
        <v>0.039532279278927045</v>
      </c>
      <c r="T49" s="67">
        <f t="shared" si="37"/>
        <v>1</v>
      </c>
      <c r="U49" s="68">
        <v>127215749</v>
      </c>
      <c r="V49" s="68">
        <v>52993504</v>
      </c>
      <c r="W49" s="68">
        <v>22917765</v>
      </c>
      <c r="X49" s="68">
        <v>25187014</v>
      </c>
      <c r="Y49" s="68">
        <v>22526730</v>
      </c>
      <c r="Z49" s="68">
        <v>31444781</v>
      </c>
      <c r="AA49" s="68">
        <v>16998793</v>
      </c>
      <c r="AB49" s="68">
        <v>12318365</v>
      </c>
      <c r="AC49" s="68">
        <v>311602701</v>
      </c>
    </row>
    <row r="50" spans="1:29" ht="13.5" thickBot="1">
      <c r="A50" s="61" t="s">
        <v>29</v>
      </c>
      <c r="B50" s="62" t="s">
        <v>258</v>
      </c>
      <c r="C50" s="63" t="s">
        <v>259</v>
      </c>
      <c r="D50" s="61" t="s">
        <v>25</v>
      </c>
      <c r="E50" s="61">
        <v>15</v>
      </c>
      <c r="F50" s="64"/>
      <c r="G50" s="64" t="s">
        <v>22</v>
      </c>
      <c r="H50" s="64" t="s">
        <v>22</v>
      </c>
      <c r="I50" s="64" t="s">
        <v>23</v>
      </c>
      <c r="J50" s="65">
        <v>48397</v>
      </c>
      <c r="K50" s="66">
        <f t="shared" si="28"/>
        <v>8504.442341467446</v>
      </c>
      <c r="L50" s="69">
        <f t="shared" si="29"/>
        <v>0.06254442455232952</v>
      </c>
      <c r="M50" s="69">
        <f t="shared" si="30"/>
        <v>0.3593594230363415</v>
      </c>
      <c r="N50" s="69">
        <f t="shared" si="31"/>
        <v>0.26989803147514463</v>
      </c>
      <c r="O50" s="69">
        <f t="shared" si="32"/>
        <v>0.03702754134636736</v>
      </c>
      <c r="P50" s="69">
        <f t="shared" si="33"/>
        <v>0.08461603860201933</v>
      </c>
      <c r="Q50" s="69">
        <f t="shared" si="34"/>
        <v>0.03248619012019164</v>
      </c>
      <c r="R50" s="69">
        <f t="shared" si="35"/>
        <v>0.09505307782895671</v>
      </c>
      <c r="S50" s="69">
        <f t="shared" si="36"/>
        <v>0.05901527303864931</v>
      </c>
      <c r="T50" s="69">
        <f t="shared" si="37"/>
        <v>0.9999999999999998</v>
      </c>
      <c r="U50" s="68">
        <v>411589496</v>
      </c>
      <c r="V50" s="68">
        <v>309125593</v>
      </c>
      <c r="W50" s="68">
        <v>42409204</v>
      </c>
      <c r="X50" s="68">
        <v>96914316</v>
      </c>
      <c r="Y50" s="68">
        <v>37207803</v>
      </c>
      <c r="Z50" s="68">
        <v>71634766</v>
      </c>
      <c r="AA50" s="68">
        <v>108868297</v>
      </c>
      <c r="AB50" s="68">
        <v>67592680</v>
      </c>
      <c r="AC50" s="68">
        <v>1145342155</v>
      </c>
    </row>
    <row r="51" spans="1:29" ht="12.75">
      <c r="A51" s="61"/>
      <c r="B51" s="62"/>
      <c r="C51" s="63"/>
      <c r="D51" s="61"/>
      <c r="E51" s="61"/>
      <c r="F51" s="64"/>
      <c r="G51" s="64"/>
      <c r="H51" s="64"/>
      <c r="I51" s="64"/>
      <c r="J51" s="65"/>
      <c r="K51" s="66"/>
      <c r="L51" s="67">
        <f>SUM(L44:L50)</f>
        <v>0.4482519252880766</v>
      </c>
      <c r="M51" s="67">
        <f aca="true" t="shared" si="38" ref="M51:S51">SUM(M44:M50)</f>
        <v>2.4719009189770125</v>
      </c>
      <c r="N51" s="67">
        <f t="shared" si="38"/>
        <v>1.6223174299587586</v>
      </c>
      <c r="O51" s="67">
        <f t="shared" si="38"/>
        <v>0.6188164590740287</v>
      </c>
      <c r="P51" s="67">
        <f t="shared" si="38"/>
        <v>0.6515967709902015</v>
      </c>
      <c r="Q51" s="67">
        <f t="shared" si="38"/>
        <v>0.32674251451043623</v>
      </c>
      <c r="R51" s="67">
        <f t="shared" si="38"/>
        <v>0.5099934280581513</v>
      </c>
      <c r="S51" s="67">
        <f t="shared" si="38"/>
        <v>0.3503805531433344</v>
      </c>
      <c r="T51" s="67">
        <f>SUM(T44:T50)</f>
        <v>7</v>
      </c>
      <c r="U51" s="68"/>
      <c r="V51" s="68"/>
      <c r="W51" s="68"/>
      <c r="X51" s="68"/>
      <c r="Y51" s="68"/>
      <c r="Z51" s="68"/>
      <c r="AA51" s="68"/>
      <c r="AB51" s="68"/>
      <c r="AC51" s="68"/>
    </row>
    <row r="52" spans="1:29" ht="13.5" thickBot="1">
      <c r="A52" s="61"/>
      <c r="B52" s="62"/>
      <c r="C52" s="63"/>
      <c r="D52" s="61"/>
      <c r="E52" s="61"/>
      <c r="F52" s="64"/>
      <c r="G52" s="64"/>
      <c r="H52" s="64"/>
      <c r="I52" s="64"/>
      <c r="J52" s="65"/>
      <c r="K52" s="66"/>
      <c r="L52" s="70">
        <f>L51/7</f>
        <v>0.06403598932686809</v>
      </c>
      <c r="M52" s="70">
        <f aca="true" t="shared" si="39" ref="M52:T52">M51/7</f>
        <v>0.3531287027110018</v>
      </c>
      <c r="N52" s="70">
        <f t="shared" si="39"/>
        <v>0.23175963285125123</v>
      </c>
      <c r="O52" s="70">
        <f t="shared" si="39"/>
        <v>0.08840235129628982</v>
      </c>
      <c r="P52" s="70">
        <f t="shared" si="39"/>
        <v>0.09308525299860022</v>
      </c>
      <c r="Q52" s="70">
        <f t="shared" si="39"/>
        <v>0.046677502072919465</v>
      </c>
      <c r="R52" s="70">
        <f t="shared" si="39"/>
        <v>0.07285620400830732</v>
      </c>
      <c r="S52" s="70">
        <f t="shared" si="39"/>
        <v>0.050054364734762054</v>
      </c>
      <c r="T52" s="70">
        <f t="shared" si="39"/>
        <v>1</v>
      </c>
      <c r="U52" s="68"/>
      <c r="V52" s="68"/>
      <c r="W52" s="68"/>
      <c r="X52" s="68"/>
      <c r="Y52" s="68"/>
      <c r="Z52" s="68"/>
      <c r="AA52" s="68"/>
      <c r="AB52" s="68"/>
      <c r="AC52" s="68"/>
    </row>
    <row r="53" spans="1:29" ht="13.5" thickTop="1">
      <c r="A53" s="61"/>
      <c r="B53" s="62"/>
      <c r="C53" s="63"/>
      <c r="D53" s="74"/>
      <c r="E53" s="74"/>
      <c r="F53" s="75"/>
      <c r="G53" s="75"/>
      <c r="H53" s="75" t="s">
        <v>334</v>
      </c>
      <c r="I53" s="75"/>
      <c r="J53" s="76"/>
      <c r="K53" s="77"/>
      <c r="L53" s="78"/>
      <c r="M53" s="78">
        <f>M52+N52+O52</f>
        <v>0.6732906868585428</v>
      </c>
      <c r="N53" s="71"/>
      <c r="O53" s="71"/>
      <c r="P53" s="71"/>
      <c r="Q53" s="71"/>
      <c r="R53" s="71"/>
      <c r="S53" s="71"/>
      <c r="T53" s="71"/>
      <c r="U53" s="68"/>
      <c r="V53" s="68"/>
      <c r="W53" s="68"/>
      <c r="X53" s="68"/>
      <c r="Y53" s="68"/>
      <c r="Z53" s="68"/>
      <c r="AA53" s="68"/>
      <c r="AB53" s="68"/>
      <c r="AC53" s="68"/>
    </row>
    <row r="54" spans="1:29" ht="12.75">
      <c r="A54" s="61" t="s">
        <v>24</v>
      </c>
      <c r="B54" s="62" t="s">
        <v>19</v>
      </c>
      <c r="C54" s="63" t="s">
        <v>305</v>
      </c>
      <c r="D54" s="61" t="s">
        <v>25</v>
      </c>
      <c r="E54" s="61">
        <v>15</v>
      </c>
      <c r="F54" s="64"/>
      <c r="G54" s="64"/>
      <c r="H54" s="64"/>
      <c r="I54" s="64" t="s">
        <v>23</v>
      </c>
      <c r="J54" s="65">
        <v>20682</v>
      </c>
      <c r="K54" s="66">
        <f>IF(J54&gt;0,U54/J54,"")</f>
        <v>6667.812300551204</v>
      </c>
      <c r="L54" s="72">
        <f>IF(AC54&gt;0,Z54/AC54,"")</f>
        <v>0.06897119510637251</v>
      </c>
      <c r="M54" s="72">
        <f>U54/AC54</f>
        <v>0.3380520789229219</v>
      </c>
      <c r="N54" s="72">
        <f>V54/AC54</f>
        <v>0.1793209252504754</v>
      </c>
      <c r="O54" s="72">
        <f>W54/AC54</f>
        <v>0.12500754039405765</v>
      </c>
      <c r="P54" s="72">
        <f>X54/AC54</f>
        <v>0.06503573450596103</v>
      </c>
      <c r="Q54" s="72">
        <f>Y54/AC54</f>
        <v>0.03516523317467455</v>
      </c>
      <c r="R54" s="72">
        <f>AA54/AC54</f>
        <v>0.11142750886756224</v>
      </c>
      <c r="S54" s="72">
        <f>AB54/AC54</f>
        <v>0.07701978377797472</v>
      </c>
      <c r="T54" s="72">
        <f>SUM(L54:S54)</f>
        <v>0.9999999999999999</v>
      </c>
      <c r="U54" s="68">
        <v>137903694</v>
      </c>
      <c r="V54" s="68">
        <v>73151504</v>
      </c>
      <c r="W54" s="68">
        <v>50995106</v>
      </c>
      <c r="X54" s="68">
        <v>26530433</v>
      </c>
      <c r="Y54" s="68">
        <v>14345173</v>
      </c>
      <c r="Z54" s="68">
        <v>28135850</v>
      </c>
      <c r="AA54" s="68">
        <v>45455319</v>
      </c>
      <c r="AB54" s="68">
        <v>31419161</v>
      </c>
      <c r="AC54" s="68">
        <v>407936240</v>
      </c>
    </row>
    <row r="55" spans="1:29" ht="12.75">
      <c r="A55" s="61"/>
      <c r="B55" s="62"/>
      <c r="C55" s="63"/>
      <c r="D55" s="74"/>
      <c r="E55" s="74"/>
      <c r="F55" s="75"/>
      <c r="G55" s="75"/>
      <c r="H55" s="75" t="s">
        <v>334</v>
      </c>
      <c r="I55" s="75"/>
      <c r="J55" s="76"/>
      <c r="K55" s="77"/>
      <c r="L55" s="78"/>
      <c r="M55" s="78">
        <f>M54+N54+O54</f>
        <v>0.6423805445674549</v>
      </c>
      <c r="N55" s="67"/>
      <c r="O55" s="67"/>
      <c r="P55" s="67"/>
      <c r="Q55" s="67"/>
      <c r="R55" s="67"/>
      <c r="S55" s="67"/>
      <c r="T55" s="67"/>
      <c r="U55" s="68"/>
      <c r="V55" s="68"/>
      <c r="W55" s="68"/>
      <c r="X55" s="68"/>
      <c r="Y55" s="68"/>
      <c r="Z55" s="68"/>
      <c r="AA55" s="68"/>
      <c r="AB55" s="68"/>
      <c r="AC55" s="68"/>
    </row>
    <row r="56" spans="1:29" ht="12.75">
      <c r="A56" s="49" t="s">
        <v>29</v>
      </c>
      <c r="B56" s="50" t="s">
        <v>42</v>
      </c>
      <c r="C56" s="51" t="s">
        <v>43</v>
      </c>
      <c r="D56" s="49" t="s">
        <v>26</v>
      </c>
      <c r="E56" s="49">
        <v>15</v>
      </c>
      <c r="F56" s="52" t="s">
        <v>22</v>
      </c>
      <c r="G56" s="52" t="s">
        <v>22</v>
      </c>
      <c r="H56" s="52" t="s">
        <v>22</v>
      </c>
      <c r="I56" s="52" t="s">
        <v>23</v>
      </c>
      <c r="J56" s="53">
        <v>32983</v>
      </c>
      <c r="K56" s="54">
        <f aca="true" t="shared" si="40" ref="K56:K64">IF(J56&gt;0,U56/J56,"")</f>
        <v>8404.026316587333</v>
      </c>
      <c r="L56" s="55">
        <f aca="true" t="shared" si="41" ref="L56:L64">IF(AC56&gt;0,Z56/AC56,"")</f>
        <v>0.07090034765553525</v>
      </c>
      <c r="M56" s="55">
        <f aca="true" t="shared" si="42" ref="M56:M64">U56/AC56</f>
        <v>0.2849397924757556</v>
      </c>
      <c r="N56" s="55">
        <f aca="true" t="shared" si="43" ref="N56:N64">V56/AC56</f>
        <v>0.36719599671875675</v>
      </c>
      <c r="O56" s="55">
        <f aca="true" t="shared" si="44" ref="O56:O64">W56/AC56</f>
        <v>0.05961542019856045</v>
      </c>
      <c r="P56" s="55">
        <f aca="true" t="shared" si="45" ref="P56:P64">X56/AC56</f>
        <v>0.08105040902465249</v>
      </c>
      <c r="Q56" s="55">
        <f aca="true" t="shared" si="46" ref="Q56:Q64">Y56/AC56</f>
        <v>0.02657066905701263</v>
      </c>
      <c r="R56" s="55">
        <f aca="true" t="shared" si="47" ref="R56:R64">AA56/AC56</f>
        <v>0.0628925516189317</v>
      </c>
      <c r="S56" s="55">
        <f aca="true" t="shared" si="48" ref="S56:S64">AB56/AC56</f>
        <v>0.046834813250795124</v>
      </c>
      <c r="T56" s="55">
        <f aca="true" t="shared" si="49" ref="T56:T64">SUM(L56:S56)</f>
        <v>1</v>
      </c>
      <c r="U56" s="56">
        <v>277190000</v>
      </c>
      <c r="V56" s="56">
        <v>357209000</v>
      </c>
      <c r="W56" s="56">
        <v>57994000</v>
      </c>
      <c r="X56" s="56">
        <v>78846000</v>
      </c>
      <c r="Y56" s="56">
        <v>25848000</v>
      </c>
      <c r="Z56" s="56">
        <v>68972000</v>
      </c>
      <c r="AA56" s="56">
        <v>61182000</v>
      </c>
      <c r="AB56" s="56">
        <v>45561000</v>
      </c>
      <c r="AC56" s="56">
        <v>972802000</v>
      </c>
    </row>
    <row r="57" spans="1:29" ht="12.75">
      <c r="A57" s="49" t="s">
        <v>29</v>
      </c>
      <c r="B57" s="50" t="s">
        <v>112</v>
      </c>
      <c r="C57" s="51" t="s">
        <v>113</v>
      </c>
      <c r="D57" s="49" t="s">
        <v>26</v>
      </c>
      <c r="E57" s="49">
        <v>15</v>
      </c>
      <c r="F57" s="52" t="s">
        <v>22</v>
      </c>
      <c r="G57" s="52" t="s">
        <v>22</v>
      </c>
      <c r="H57" s="52" t="s">
        <v>22</v>
      </c>
      <c r="I57" s="52"/>
      <c r="J57" s="53">
        <v>24947</v>
      </c>
      <c r="K57" s="54">
        <f t="shared" si="40"/>
        <v>10147.753236862147</v>
      </c>
      <c r="L57" s="55">
        <f t="shared" si="41"/>
        <v>0.07581100921972973</v>
      </c>
      <c r="M57" s="55">
        <f t="shared" si="42"/>
        <v>0.32980498779952394</v>
      </c>
      <c r="N57" s="55">
        <f t="shared" si="43"/>
        <v>0.2957205185560577</v>
      </c>
      <c r="O57" s="55">
        <f t="shared" si="44"/>
        <v>0.05950549314545599</v>
      </c>
      <c r="P57" s="55">
        <f t="shared" si="45"/>
        <v>0.10813152282524724</v>
      </c>
      <c r="Q57" s="55">
        <f t="shared" si="46"/>
        <v>0.03294584499858649</v>
      </c>
      <c r="R57" s="55">
        <f t="shared" si="47"/>
        <v>0.07280420743805636</v>
      </c>
      <c r="S57" s="55">
        <f t="shared" si="48"/>
        <v>0.025276416017342523</v>
      </c>
      <c r="T57" s="55">
        <f t="shared" si="49"/>
        <v>0.9999999999999999</v>
      </c>
      <c r="U57" s="56">
        <v>253156000</v>
      </c>
      <c r="V57" s="56">
        <v>226993000</v>
      </c>
      <c r="W57" s="56">
        <v>45676000</v>
      </c>
      <c r="X57" s="56">
        <v>83001000</v>
      </c>
      <c r="Y57" s="56">
        <v>25289000</v>
      </c>
      <c r="Z57" s="56">
        <v>58192000</v>
      </c>
      <c r="AA57" s="56">
        <v>55884000</v>
      </c>
      <c r="AB57" s="56">
        <v>19402000</v>
      </c>
      <c r="AC57" s="56">
        <v>767593000</v>
      </c>
    </row>
    <row r="58" spans="1:29" ht="12.75">
      <c r="A58" s="49" t="s">
        <v>29</v>
      </c>
      <c r="B58" s="50" t="s">
        <v>120</v>
      </c>
      <c r="C58" s="51" t="s">
        <v>121</v>
      </c>
      <c r="D58" s="49" t="s">
        <v>26</v>
      </c>
      <c r="E58" s="49">
        <v>15</v>
      </c>
      <c r="F58" s="52" t="s">
        <v>22</v>
      </c>
      <c r="G58" s="52" t="s">
        <v>22</v>
      </c>
      <c r="H58" s="52"/>
      <c r="I58" s="52"/>
      <c r="J58" s="53">
        <v>22841</v>
      </c>
      <c r="K58" s="54">
        <f t="shared" si="40"/>
        <v>10302.038045619718</v>
      </c>
      <c r="L58" s="55">
        <f t="shared" si="41"/>
        <v>0.06817660249642427</v>
      </c>
      <c r="M58" s="55">
        <f t="shared" si="42"/>
        <v>0.2971156430374602</v>
      </c>
      <c r="N58" s="55">
        <f t="shared" si="43"/>
        <v>0.27772527592365237</v>
      </c>
      <c r="O58" s="55">
        <f t="shared" si="44"/>
        <v>0.17241640685819587</v>
      </c>
      <c r="P58" s="55">
        <f t="shared" si="45"/>
        <v>0.06880611673474928</v>
      </c>
      <c r="Q58" s="55">
        <f t="shared" si="46"/>
        <v>0.023617902311119335</v>
      </c>
      <c r="R58" s="55">
        <f t="shared" si="47"/>
        <v>0.05754863402205933</v>
      </c>
      <c r="S58" s="55">
        <f t="shared" si="48"/>
        <v>0.0345934186163394</v>
      </c>
      <c r="T58" s="55">
        <f t="shared" si="49"/>
        <v>1.0000000000000002</v>
      </c>
      <c r="U58" s="56">
        <v>235308851</v>
      </c>
      <c r="V58" s="56">
        <v>219952120</v>
      </c>
      <c r="W58" s="56">
        <v>136549884</v>
      </c>
      <c r="X58" s="56">
        <v>54492884</v>
      </c>
      <c r="Y58" s="56">
        <v>18704843</v>
      </c>
      <c r="Z58" s="56">
        <v>53994323</v>
      </c>
      <c r="AA58" s="56">
        <v>45577213</v>
      </c>
      <c r="AB58" s="56">
        <v>27397203</v>
      </c>
      <c r="AC58" s="56">
        <v>791977321</v>
      </c>
    </row>
    <row r="59" spans="1:29" ht="12.75">
      <c r="A59" s="49" t="s">
        <v>29</v>
      </c>
      <c r="B59" s="50" t="s">
        <v>158</v>
      </c>
      <c r="C59" s="51" t="s">
        <v>159</v>
      </c>
      <c r="D59" s="49" t="s">
        <v>26</v>
      </c>
      <c r="E59" s="49">
        <v>15</v>
      </c>
      <c r="F59" s="52" t="s">
        <v>22</v>
      </c>
      <c r="G59" s="52" t="s">
        <v>22</v>
      </c>
      <c r="H59" s="52" t="s">
        <v>22</v>
      </c>
      <c r="I59" s="52"/>
      <c r="J59" s="53">
        <v>24554</v>
      </c>
      <c r="K59" s="54">
        <f t="shared" si="40"/>
        <v>7876.894151665716</v>
      </c>
      <c r="L59" s="55">
        <f t="shared" si="41"/>
        <v>0.0725886714269191</v>
      </c>
      <c r="M59" s="55">
        <f t="shared" si="42"/>
        <v>0.3220026679457541</v>
      </c>
      <c r="N59" s="55">
        <f t="shared" si="43"/>
        <v>0.23727600775284038</v>
      </c>
      <c r="O59" s="55">
        <f t="shared" si="44"/>
        <v>0.1411327634090143</v>
      </c>
      <c r="P59" s="55">
        <f t="shared" si="45"/>
        <v>0.08777124945385367</v>
      </c>
      <c r="Q59" s="55">
        <f t="shared" si="46"/>
        <v>0.0475955813333008</v>
      </c>
      <c r="R59" s="55">
        <f t="shared" si="47"/>
        <v>0.06536629090077209</v>
      </c>
      <c r="S59" s="55">
        <f t="shared" si="48"/>
        <v>0.026266767777545552</v>
      </c>
      <c r="T59" s="55">
        <f t="shared" si="49"/>
        <v>0.9999999999999999</v>
      </c>
      <c r="U59" s="56">
        <v>193409259</v>
      </c>
      <c r="V59" s="56">
        <v>142518623</v>
      </c>
      <c r="W59" s="56">
        <v>84770674</v>
      </c>
      <c r="X59" s="56">
        <v>52719353</v>
      </c>
      <c r="Y59" s="56">
        <v>28588043</v>
      </c>
      <c r="Z59" s="56">
        <v>43600015</v>
      </c>
      <c r="AA59" s="56">
        <v>39261929</v>
      </c>
      <c r="AB59" s="56">
        <v>15777000</v>
      </c>
      <c r="AC59" s="56">
        <v>600644896</v>
      </c>
    </row>
    <row r="60" spans="1:29" ht="12.75">
      <c r="A60" s="49" t="s">
        <v>29</v>
      </c>
      <c r="B60" s="50" t="s">
        <v>242</v>
      </c>
      <c r="C60" s="51" t="s">
        <v>243</v>
      </c>
      <c r="D60" s="49" t="s">
        <v>26</v>
      </c>
      <c r="E60" s="49">
        <v>15</v>
      </c>
      <c r="F60" s="52" t="s">
        <v>22</v>
      </c>
      <c r="G60" s="52" t="s">
        <v>22</v>
      </c>
      <c r="H60" s="52"/>
      <c r="I60" s="52"/>
      <c r="J60" s="53">
        <v>22312</v>
      </c>
      <c r="K60" s="54">
        <f t="shared" si="40"/>
        <v>8810.399919325922</v>
      </c>
      <c r="L60" s="55">
        <f t="shared" si="41"/>
        <v>0.06357110067557678</v>
      </c>
      <c r="M60" s="55">
        <f t="shared" si="42"/>
        <v>0.3829805460869709</v>
      </c>
      <c r="N60" s="55">
        <f t="shared" si="43"/>
        <v>0.1654040025142045</v>
      </c>
      <c r="O60" s="55">
        <f t="shared" si="44"/>
        <v>0.09633223541857584</v>
      </c>
      <c r="P60" s="55">
        <f t="shared" si="45"/>
        <v>0.09965256343410527</v>
      </c>
      <c r="Q60" s="55">
        <f t="shared" si="46"/>
        <v>0.03396479285697065</v>
      </c>
      <c r="R60" s="55">
        <f t="shared" si="47"/>
        <v>0.09449322487153179</v>
      </c>
      <c r="S60" s="55">
        <f t="shared" si="48"/>
        <v>0.06360153414206425</v>
      </c>
      <c r="T60" s="55">
        <f t="shared" si="49"/>
        <v>0.9999999999999999</v>
      </c>
      <c r="U60" s="56">
        <v>196577643</v>
      </c>
      <c r="V60" s="56">
        <v>84899166</v>
      </c>
      <c r="W60" s="56">
        <v>49445759</v>
      </c>
      <c r="X60" s="56">
        <v>51150029</v>
      </c>
      <c r="Y60" s="56">
        <v>17433572</v>
      </c>
      <c r="Z60" s="56">
        <v>32630005</v>
      </c>
      <c r="AA60" s="56">
        <v>48501825</v>
      </c>
      <c r="AB60" s="56">
        <v>32645626</v>
      </c>
      <c r="AC60" s="56">
        <v>513283625</v>
      </c>
    </row>
    <row r="61" spans="1:29" ht="12.75">
      <c r="A61" s="49" t="s">
        <v>29</v>
      </c>
      <c r="B61" s="50" t="s">
        <v>248</v>
      </c>
      <c r="C61" s="51" t="s">
        <v>249</v>
      </c>
      <c r="D61" s="49" t="s">
        <v>26</v>
      </c>
      <c r="E61" s="49">
        <v>15</v>
      </c>
      <c r="F61" s="52" t="s">
        <v>22</v>
      </c>
      <c r="G61" s="52" t="s">
        <v>22</v>
      </c>
      <c r="H61" s="52"/>
      <c r="I61" s="52"/>
      <c r="J61" s="53">
        <v>25432</v>
      </c>
      <c r="K61" s="54">
        <f t="shared" si="40"/>
        <v>14836.773828247877</v>
      </c>
      <c r="L61" s="55">
        <f t="shared" si="41"/>
        <v>0.06953309308860375</v>
      </c>
      <c r="M61" s="55">
        <f t="shared" si="42"/>
        <v>0.38953121637914284</v>
      </c>
      <c r="N61" s="55">
        <f t="shared" si="43"/>
        <v>0.19812857797228725</v>
      </c>
      <c r="O61" s="55">
        <f t="shared" si="44"/>
        <v>0.11875731309493837</v>
      </c>
      <c r="P61" s="55">
        <f t="shared" si="45"/>
        <v>0.07728283510428363</v>
      </c>
      <c r="Q61" s="55">
        <f t="shared" si="46"/>
        <v>0.0432041679450936</v>
      </c>
      <c r="R61" s="55">
        <f t="shared" si="47"/>
        <v>0.07472225792709551</v>
      </c>
      <c r="S61" s="55">
        <f t="shared" si="48"/>
        <v>0.028840538488555008</v>
      </c>
      <c r="T61" s="55">
        <f t="shared" si="49"/>
        <v>0.9999999999999999</v>
      </c>
      <c r="U61" s="56">
        <v>377328832</v>
      </c>
      <c r="V61" s="56">
        <v>191922038</v>
      </c>
      <c r="W61" s="56">
        <v>115037143</v>
      </c>
      <c r="X61" s="56">
        <v>74861887</v>
      </c>
      <c r="Y61" s="56">
        <v>41850762</v>
      </c>
      <c r="Z61" s="56">
        <v>67354912</v>
      </c>
      <c r="AA61" s="56">
        <v>72381522</v>
      </c>
      <c r="AB61" s="56">
        <v>27937085</v>
      </c>
      <c r="AC61" s="56">
        <v>968674181</v>
      </c>
    </row>
    <row r="62" spans="1:29" ht="12.75">
      <c r="A62" s="49" t="s">
        <v>29</v>
      </c>
      <c r="B62" s="50" t="s">
        <v>270</v>
      </c>
      <c r="C62" s="51" t="s">
        <v>271</v>
      </c>
      <c r="D62" s="49" t="s">
        <v>26</v>
      </c>
      <c r="E62" s="49">
        <v>15</v>
      </c>
      <c r="F62" s="52" t="s">
        <v>22</v>
      </c>
      <c r="G62" s="52" t="s">
        <v>22</v>
      </c>
      <c r="H62" s="52"/>
      <c r="I62" s="52" t="s">
        <v>23</v>
      </c>
      <c r="J62" s="53">
        <v>23526</v>
      </c>
      <c r="K62" s="54">
        <f t="shared" si="40"/>
        <v>9871.2913372439</v>
      </c>
      <c r="L62" s="55">
        <f t="shared" si="41"/>
        <v>0.05235118367869999</v>
      </c>
      <c r="M62" s="55">
        <f t="shared" si="42"/>
        <v>0.2400035551182852</v>
      </c>
      <c r="N62" s="55">
        <f t="shared" si="43"/>
        <v>0.21860773713620754</v>
      </c>
      <c r="O62" s="55">
        <f t="shared" si="44"/>
        <v>0.3252953900243794</v>
      </c>
      <c r="P62" s="55">
        <f t="shared" si="45"/>
        <v>0.06871299550752931</v>
      </c>
      <c r="Q62" s="55">
        <f t="shared" si="46"/>
        <v>0.017455217394449676</v>
      </c>
      <c r="R62" s="55">
        <f t="shared" si="47"/>
        <v>0.044466882109590655</v>
      </c>
      <c r="S62" s="55">
        <f t="shared" si="48"/>
        <v>0.03310703903085822</v>
      </c>
      <c r="T62" s="55">
        <f t="shared" si="49"/>
        <v>0.9999999999999999</v>
      </c>
      <c r="U62" s="56">
        <v>232232000</v>
      </c>
      <c r="V62" s="56">
        <v>211529000</v>
      </c>
      <c r="W62" s="56">
        <v>314762000</v>
      </c>
      <c r="X62" s="56">
        <v>66488000</v>
      </c>
      <c r="Y62" s="56">
        <v>16890000</v>
      </c>
      <c r="Z62" s="56">
        <v>50656000</v>
      </c>
      <c r="AA62" s="56">
        <v>43027000</v>
      </c>
      <c r="AB62" s="56">
        <v>32035000</v>
      </c>
      <c r="AC62" s="56">
        <v>967619000</v>
      </c>
    </row>
    <row r="63" spans="1:29" ht="12.75">
      <c r="A63" s="49" t="s">
        <v>29</v>
      </c>
      <c r="B63" s="50" t="s">
        <v>284</v>
      </c>
      <c r="C63" s="51" t="s">
        <v>285</v>
      </c>
      <c r="D63" s="49" t="s">
        <v>26</v>
      </c>
      <c r="E63" s="49">
        <v>15</v>
      </c>
      <c r="F63" s="52" t="s">
        <v>22</v>
      </c>
      <c r="G63" s="52" t="s">
        <v>22</v>
      </c>
      <c r="H63" s="52" t="s">
        <v>22</v>
      </c>
      <c r="I63" s="52"/>
      <c r="J63" s="53">
        <v>20766</v>
      </c>
      <c r="K63" s="54">
        <f t="shared" si="40"/>
        <v>11000.695848983916</v>
      </c>
      <c r="L63" s="55">
        <f t="shared" si="41"/>
        <v>0.07178828162968379</v>
      </c>
      <c r="M63" s="55">
        <f t="shared" si="42"/>
        <v>0.28082190321659356</v>
      </c>
      <c r="N63" s="55">
        <f t="shared" si="43"/>
        <v>0.37556829889995097</v>
      </c>
      <c r="O63" s="55">
        <f t="shared" si="44"/>
        <v>0.029688792326862213</v>
      </c>
      <c r="P63" s="55">
        <f t="shared" si="45"/>
        <v>0.11754240314183183</v>
      </c>
      <c r="Q63" s="55">
        <f t="shared" si="46"/>
        <v>0.030458695700162054</v>
      </c>
      <c r="R63" s="55">
        <f t="shared" si="47"/>
        <v>0.06215065737697741</v>
      </c>
      <c r="S63" s="55">
        <f t="shared" si="48"/>
        <v>0.03198096770793819</v>
      </c>
      <c r="T63" s="55">
        <f t="shared" si="49"/>
        <v>1</v>
      </c>
      <c r="U63" s="56">
        <v>228440450</v>
      </c>
      <c r="V63" s="56">
        <v>305513887</v>
      </c>
      <c r="W63" s="56">
        <v>24150969</v>
      </c>
      <c r="X63" s="56">
        <v>95617326</v>
      </c>
      <c r="Y63" s="56">
        <v>24777263</v>
      </c>
      <c r="Z63" s="56">
        <v>58397679</v>
      </c>
      <c r="AA63" s="56">
        <v>50557752</v>
      </c>
      <c r="AB63" s="56">
        <v>26015587</v>
      </c>
      <c r="AC63" s="56">
        <v>813470913</v>
      </c>
    </row>
    <row r="64" spans="1:29" ht="13.5" thickBot="1">
      <c r="A64" s="49" t="s">
        <v>29</v>
      </c>
      <c r="B64" s="50" t="s">
        <v>288</v>
      </c>
      <c r="C64" s="51" t="s">
        <v>289</v>
      </c>
      <c r="D64" s="49" t="s">
        <v>26</v>
      </c>
      <c r="E64" s="49">
        <v>15</v>
      </c>
      <c r="F64" s="52" t="s">
        <v>22</v>
      </c>
      <c r="G64" s="52" t="s">
        <v>22</v>
      </c>
      <c r="H64" s="52" t="s">
        <v>22</v>
      </c>
      <c r="I64" s="52"/>
      <c r="J64" s="53">
        <v>35370</v>
      </c>
      <c r="K64" s="54">
        <f t="shared" si="40"/>
        <v>18339.975487701442</v>
      </c>
      <c r="L64" s="57">
        <f t="shared" si="41"/>
        <v>0.06130119329369689</v>
      </c>
      <c r="M64" s="57">
        <f t="shared" si="42"/>
        <v>0.36776731444851385</v>
      </c>
      <c r="N64" s="57">
        <f t="shared" si="43"/>
        <v>0.32593541303075796</v>
      </c>
      <c r="O64" s="57">
        <f t="shared" si="44"/>
        <v>0.016844970472003864</v>
      </c>
      <c r="P64" s="57">
        <f t="shared" si="45"/>
        <v>0.10270577397640399</v>
      </c>
      <c r="Q64" s="57">
        <f t="shared" si="46"/>
        <v>0.013435739873337429</v>
      </c>
      <c r="R64" s="57">
        <f t="shared" si="47"/>
        <v>0.08162366789566432</v>
      </c>
      <c r="S64" s="57">
        <f t="shared" si="48"/>
        <v>0.030385927009621734</v>
      </c>
      <c r="T64" s="57">
        <f t="shared" si="49"/>
        <v>1</v>
      </c>
      <c r="U64" s="56">
        <v>648684933</v>
      </c>
      <c r="V64" s="56">
        <v>574899898</v>
      </c>
      <c r="W64" s="56">
        <v>29711935</v>
      </c>
      <c r="X64" s="56">
        <v>181157176</v>
      </c>
      <c r="Y64" s="56">
        <v>23698577</v>
      </c>
      <c r="Z64" s="56">
        <v>108125869</v>
      </c>
      <c r="AA64" s="56">
        <v>143971586</v>
      </c>
      <c r="AB64" s="56">
        <v>53596098</v>
      </c>
      <c r="AC64" s="56">
        <v>1763846072</v>
      </c>
    </row>
    <row r="65" spans="1:29" ht="12.75">
      <c r="A65" s="49"/>
      <c r="B65" s="50"/>
      <c r="C65" s="51"/>
      <c r="D65" s="49"/>
      <c r="E65" s="49"/>
      <c r="F65" s="52"/>
      <c r="G65" s="52"/>
      <c r="H65" s="52"/>
      <c r="I65" s="52"/>
      <c r="J65" s="53"/>
      <c r="K65" s="54"/>
      <c r="L65" s="55">
        <f>SUM(L56:L64)</f>
        <v>0.6060214831648696</v>
      </c>
      <c r="M65" s="55">
        <f aca="true" t="shared" si="50" ref="M65:T65">SUM(M56:M64)</f>
        <v>2.8949676265080004</v>
      </c>
      <c r="N65" s="55">
        <f t="shared" si="50"/>
        <v>2.4615618285047156</v>
      </c>
      <c r="O65" s="55">
        <f t="shared" si="50"/>
        <v>1.0195887849479863</v>
      </c>
      <c r="P65" s="55">
        <f t="shared" si="50"/>
        <v>0.8116558692026568</v>
      </c>
      <c r="Q65" s="55">
        <f t="shared" si="50"/>
        <v>0.26924861147003265</v>
      </c>
      <c r="R65" s="55">
        <f t="shared" si="50"/>
        <v>0.6160683741606792</v>
      </c>
      <c r="S65" s="55">
        <f t="shared" si="50"/>
        <v>0.32088742204105997</v>
      </c>
      <c r="T65" s="55">
        <f t="shared" si="50"/>
        <v>9</v>
      </c>
      <c r="U65" s="56"/>
      <c r="V65" s="56"/>
      <c r="W65" s="56"/>
      <c r="X65" s="56"/>
      <c r="Y65" s="56"/>
      <c r="Z65" s="56"/>
      <c r="AA65" s="56"/>
      <c r="AB65" s="56"/>
      <c r="AC65" s="56"/>
    </row>
    <row r="66" spans="1:29" ht="13.5" thickBot="1">
      <c r="A66" s="49"/>
      <c r="B66" s="50"/>
      <c r="C66" s="51"/>
      <c r="D66" s="49"/>
      <c r="E66" s="49"/>
      <c r="F66" s="52"/>
      <c r="G66" s="52"/>
      <c r="H66" s="52"/>
      <c r="I66" s="52"/>
      <c r="J66" s="53"/>
      <c r="K66" s="54"/>
      <c r="L66" s="58">
        <f>L65/9</f>
        <v>0.06733572035165218</v>
      </c>
      <c r="M66" s="58">
        <f aca="true" t="shared" si="51" ref="M66:S66">M65/9</f>
        <v>0.32166306961200003</v>
      </c>
      <c r="N66" s="58">
        <f t="shared" si="51"/>
        <v>0.2735068698338573</v>
      </c>
      <c r="O66" s="58">
        <f t="shared" si="51"/>
        <v>0.11328764277199849</v>
      </c>
      <c r="P66" s="58">
        <f t="shared" si="51"/>
        <v>0.09018398546696187</v>
      </c>
      <c r="Q66" s="58">
        <f t="shared" si="51"/>
        <v>0.029916512385559185</v>
      </c>
      <c r="R66" s="58">
        <f t="shared" si="51"/>
        <v>0.0684520415734088</v>
      </c>
      <c r="S66" s="58">
        <f t="shared" si="51"/>
        <v>0.03565415800456222</v>
      </c>
      <c r="T66" s="58">
        <f>SUM(L66:S66)</f>
        <v>1</v>
      </c>
      <c r="U66" s="56"/>
      <c r="V66" s="56"/>
      <c r="W66" s="56"/>
      <c r="X66" s="56"/>
      <c r="Y66" s="56"/>
      <c r="Z66" s="56"/>
      <c r="AA66" s="56"/>
      <c r="AB66" s="56"/>
      <c r="AC66" s="56"/>
    </row>
    <row r="67" spans="1:29" ht="13.5" thickTop="1">
      <c r="A67" s="49"/>
      <c r="B67" s="50"/>
      <c r="C67" s="51"/>
      <c r="D67" s="74"/>
      <c r="E67" s="74"/>
      <c r="F67" s="75"/>
      <c r="G67" s="75"/>
      <c r="H67" s="75" t="s">
        <v>334</v>
      </c>
      <c r="I67" s="75"/>
      <c r="J67" s="76"/>
      <c r="K67" s="77"/>
      <c r="L67" s="78"/>
      <c r="M67" s="78">
        <f>M66+N66+O66</f>
        <v>0.7084575822178558</v>
      </c>
      <c r="N67" s="59"/>
      <c r="O67" s="59"/>
      <c r="P67" s="59"/>
      <c r="Q67" s="59"/>
      <c r="R67" s="59"/>
      <c r="S67" s="59"/>
      <c r="T67" s="59"/>
      <c r="U67" s="56"/>
      <c r="V67" s="56"/>
      <c r="W67" s="56"/>
      <c r="X67" s="56"/>
      <c r="Y67" s="56"/>
      <c r="Z67" s="56"/>
      <c r="AA67" s="56"/>
      <c r="AB67" s="56"/>
      <c r="AC67" s="56"/>
    </row>
    <row r="68" spans="1:29" ht="12.75">
      <c r="A68" s="49" t="s">
        <v>18</v>
      </c>
      <c r="B68" s="50" t="s">
        <v>19</v>
      </c>
      <c r="C68" s="51" t="s">
        <v>20</v>
      </c>
      <c r="D68" s="49" t="s">
        <v>26</v>
      </c>
      <c r="E68" s="49">
        <v>15</v>
      </c>
      <c r="F68" s="52" t="s">
        <v>22</v>
      </c>
      <c r="G68" s="52"/>
      <c r="H68" s="52"/>
      <c r="I68" s="52" t="s">
        <v>23</v>
      </c>
      <c r="J68" s="53">
        <v>21075</v>
      </c>
      <c r="K68" s="54">
        <f>IF(J68&gt;0,U68/J68,"")</f>
        <v>8282.152645314354</v>
      </c>
      <c r="L68" s="60">
        <f>IF(AC68&gt;0,Z68/AC68,"")</f>
        <v>0.061926613383142405</v>
      </c>
      <c r="M68" s="60">
        <f>U68/AC68</f>
        <v>0.25777107202310284</v>
      </c>
      <c r="N68" s="60">
        <f>V68/AC68</f>
        <v>0.1905785741110624</v>
      </c>
      <c r="O68" s="60">
        <f>W68/AC68</f>
        <v>0.29371715811152477</v>
      </c>
      <c r="P68" s="60">
        <f>X68/AC68</f>
        <v>0.04807525829088253</v>
      </c>
      <c r="Q68" s="60">
        <f>Y68/AC68</f>
        <v>0.025390440035853182</v>
      </c>
      <c r="R68" s="60">
        <f>AA68/AC68</f>
        <v>0.08466703041966644</v>
      </c>
      <c r="S68" s="60">
        <f>AB68/AC68</f>
        <v>0.037873853624765426</v>
      </c>
      <c r="T68" s="60">
        <f>SUM(L68:S68)</f>
        <v>1</v>
      </c>
      <c r="U68" s="56">
        <v>174546367</v>
      </c>
      <c r="V68" s="56">
        <v>129047831</v>
      </c>
      <c r="W68" s="56">
        <v>198886797</v>
      </c>
      <c r="X68" s="56">
        <v>32553543</v>
      </c>
      <c r="Y68" s="56">
        <v>17192810</v>
      </c>
      <c r="Z68" s="56">
        <v>41932810</v>
      </c>
      <c r="AA68" s="56">
        <v>57331191</v>
      </c>
      <c r="AB68" s="56">
        <v>25645793</v>
      </c>
      <c r="AC68" s="56">
        <v>677137142</v>
      </c>
    </row>
    <row r="69" spans="1:29" ht="12.75">
      <c r="A69" s="61"/>
      <c r="B69" s="62"/>
      <c r="C69" s="63"/>
      <c r="D69" s="74"/>
      <c r="E69" s="74"/>
      <c r="F69" s="75"/>
      <c r="G69" s="75"/>
      <c r="H69" s="75" t="s">
        <v>334</v>
      </c>
      <c r="I69" s="75"/>
      <c r="J69" s="76"/>
      <c r="K69" s="77"/>
      <c r="L69" s="78"/>
      <c r="M69" s="78">
        <f>M68+N68+O68</f>
        <v>0.74206680424569</v>
      </c>
      <c r="N69" s="67"/>
      <c r="O69" s="67"/>
      <c r="P69" s="67"/>
      <c r="Q69" s="67"/>
      <c r="R69" s="67"/>
      <c r="S69" s="67"/>
      <c r="T69" s="67"/>
      <c r="U69" s="68"/>
      <c r="V69" s="68"/>
      <c r="W69" s="68"/>
      <c r="X69" s="68"/>
      <c r="Y69" s="68"/>
      <c r="Z69" s="68"/>
      <c r="AA69" s="68"/>
      <c r="AB69" s="68"/>
      <c r="AC69" s="68"/>
    </row>
    <row r="70" spans="1:29" ht="12.75">
      <c r="A70" s="61" t="s">
        <v>29</v>
      </c>
      <c r="B70" s="62" t="s">
        <v>46</v>
      </c>
      <c r="C70" s="63" t="s">
        <v>47</v>
      </c>
      <c r="D70" s="61" t="s">
        <v>26</v>
      </c>
      <c r="E70" s="61">
        <v>16</v>
      </c>
      <c r="F70" s="64"/>
      <c r="G70" s="64" t="s">
        <v>22</v>
      </c>
      <c r="H70" s="64"/>
      <c r="I70" s="64"/>
      <c r="J70" s="65">
        <v>14605</v>
      </c>
      <c r="K70" s="66">
        <f aca="true" t="shared" si="52" ref="K70:K76">IF(J70&gt;0,U70/J70,"")</f>
        <v>6579.095994522424</v>
      </c>
      <c r="L70" s="67">
        <f aca="true" t="shared" si="53" ref="L70:L76">IF(AC70&gt;0,Z70/AC70,"")</f>
        <v>0.08274848636208135</v>
      </c>
      <c r="M70" s="67">
        <f aca="true" t="shared" si="54" ref="M70:M76">U70/AC70</f>
        <v>0.2628268074549841</v>
      </c>
      <c r="N70" s="67">
        <f aca="true" t="shared" si="55" ref="N70:N76">V70/AC70</f>
        <v>0.2393740197797381</v>
      </c>
      <c r="O70" s="67">
        <f aca="true" t="shared" si="56" ref="O70:O76">W70/AC70</f>
        <v>0.1577647558790978</v>
      </c>
      <c r="P70" s="67">
        <f aca="true" t="shared" si="57" ref="P70:P76">X70/AC70</f>
        <v>0.0790743809568478</v>
      </c>
      <c r="Q70" s="67">
        <f aca="true" t="shared" si="58" ref="Q70:Q76">Y70/AC70</f>
        <v>0.04456320965673944</v>
      </c>
      <c r="R70" s="67">
        <f aca="true" t="shared" si="59" ref="R70:R76">AA70/AC70</f>
        <v>0.08070083894035528</v>
      </c>
      <c r="S70" s="67">
        <f aca="true" t="shared" si="60" ref="S70:S76">AB70/AC70</f>
        <v>0.05294750097015614</v>
      </c>
      <c r="T70" s="67">
        <f aca="true" t="shared" si="61" ref="T70:T76">SUM(L70:S70)</f>
        <v>1</v>
      </c>
      <c r="U70" s="68">
        <v>96087697</v>
      </c>
      <c r="V70" s="68">
        <v>87513517</v>
      </c>
      <c r="W70" s="68">
        <v>57677724</v>
      </c>
      <c r="X70" s="68">
        <v>28909057</v>
      </c>
      <c r="Y70" s="68">
        <v>16292007</v>
      </c>
      <c r="Z70" s="68">
        <v>30252285</v>
      </c>
      <c r="AA70" s="68">
        <v>29503679</v>
      </c>
      <c r="AB70" s="68">
        <v>19357247</v>
      </c>
      <c r="AC70" s="68">
        <v>365593213</v>
      </c>
    </row>
    <row r="71" spans="1:29" ht="12.75">
      <c r="A71" s="61" t="s">
        <v>29</v>
      </c>
      <c r="B71" s="62" t="s">
        <v>68</v>
      </c>
      <c r="C71" s="63" t="s">
        <v>69</v>
      </c>
      <c r="D71" s="61" t="s">
        <v>26</v>
      </c>
      <c r="E71" s="61">
        <v>15</v>
      </c>
      <c r="F71" s="64"/>
      <c r="G71" s="64" t="s">
        <v>22</v>
      </c>
      <c r="H71" s="64" t="s">
        <v>22</v>
      </c>
      <c r="I71" s="64" t="s">
        <v>23</v>
      </c>
      <c r="J71" s="65">
        <v>28526</v>
      </c>
      <c r="K71" s="66">
        <f t="shared" si="52"/>
        <v>7993.11543854729</v>
      </c>
      <c r="L71" s="67">
        <f t="shared" si="53"/>
        <v>0.04838151111715342</v>
      </c>
      <c r="M71" s="67">
        <f t="shared" si="54"/>
        <v>0.3759778541720743</v>
      </c>
      <c r="N71" s="67">
        <f t="shared" si="55"/>
        <v>0.30447682329824294</v>
      </c>
      <c r="O71" s="67">
        <f t="shared" si="56"/>
        <v>0.006463389772529448</v>
      </c>
      <c r="P71" s="67">
        <f t="shared" si="57"/>
        <v>0.07881014800541258</v>
      </c>
      <c r="Q71" s="67">
        <f t="shared" si="58"/>
        <v>0.07731891933149304</v>
      </c>
      <c r="R71" s="67">
        <f t="shared" si="59"/>
        <v>0.07822009565319543</v>
      </c>
      <c r="S71" s="67">
        <f t="shared" si="60"/>
        <v>0.03035125864989884</v>
      </c>
      <c r="T71" s="67">
        <f t="shared" si="61"/>
        <v>1</v>
      </c>
      <c r="U71" s="68">
        <v>228011611</v>
      </c>
      <c r="V71" s="68">
        <v>184649841</v>
      </c>
      <c r="W71" s="68">
        <v>3919720</v>
      </c>
      <c r="X71" s="68">
        <v>47794381</v>
      </c>
      <c r="Y71" s="68">
        <v>46890026</v>
      </c>
      <c r="Z71" s="68">
        <v>29340947</v>
      </c>
      <c r="AA71" s="68">
        <v>47436544</v>
      </c>
      <c r="AB71" s="68">
        <v>18406508</v>
      </c>
      <c r="AC71" s="68">
        <v>606449578</v>
      </c>
    </row>
    <row r="72" spans="1:29" ht="12.75">
      <c r="A72" s="61" t="s">
        <v>29</v>
      </c>
      <c r="B72" s="62" t="s">
        <v>114</v>
      </c>
      <c r="C72" s="63" t="s">
        <v>115</v>
      </c>
      <c r="D72" s="61" t="s">
        <v>26</v>
      </c>
      <c r="E72" s="61">
        <v>15</v>
      </c>
      <c r="F72" s="64"/>
      <c r="G72" s="64" t="s">
        <v>22</v>
      </c>
      <c r="H72" s="64" t="s">
        <v>22</v>
      </c>
      <c r="I72" s="64"/>
      <c r="J72" s="65">
        <v>23528</v>
      </c>
      <c r="K72" s="66">
        <f t="shared" si="52"/>
        <v>8175.053255695342</v>
      </c>
      <c r="L72" s="67">
        <f t="shared" si="53"/>
        <v>0.05463115625453903</v>
      </c>
      <c r="M72" s="67">
        <f t="shared" si="54"/>
        <v>0.3969531756497083</v>
      </c>
      <c r="N72" s="67">
        <f t="shared" si="55"/>
        <v>0.23769584304497232</v>
      </c>
      <c r="O72" s="67">
        <f t="shared" si="56"/>
        <v>0.02702066583942056</v>
      </c>
      <c r="P72" s="67">
        <f t="shared" si="57"/>
        <v>0.10369223687603274</v>
      </c>
      <c r="Q72" s="67">
        <f t="shared" si="58"/>
        <v>0.039660682567606485</v>
      </c>
      <c r="R72" s="67">
        <f t="shared" si="59"/>
        <v>0.07193260284554995</v>
      </c>
      <c r="S72" s="67">
        <f t="shared" si="60"/>
        <v>0.06841363692217063</v>
      </c>
      <c r="T72" s="67">
        <f t="shared" si="61"/>
        <v>0.9999999999999999</v>
      </c>
      <c r="U72" s="68">
        <v>192342653</v>
      </c>
      <c r="V72" s="68">
        <v>115174917</v>
      </c>
      <c r="W72" s="68">
        <v>13092795</v>
      </c>
      <c r="X72" s="68">
        <v>50243810</v>
      </c>
      <c r="Y72" s="68">
        <v>19217483</v>
      </c>
      <c r="Z72" s="68">
        <v>26471388</v>
      </c>
      <c r="AA72" s="68">
        <v>34854760</v>
      </c>
      <c r="AB72" s="68">
        <v>33149654</v>
      </c>
      <c r="AC72" s="68">
        <v>484547460</v>
      </c>
    </row>
    <row r="73" spans="1:29" ht="12.75">
      <c r="A73" s="61" t="s">
        <v>29</v>
      </c>
      <c r="B73" s="62" t="s">
        <v>170</v>
      </c>
      <c r="C73" s="63" t="s">
        <v>171</v>
      </c>
      <c r="D73" s="61" t="s">
        <v>26</v>
      </c>
      <c r="E73" s="61">
        <v>15</v>
      </c>
      <c r="F73" s="64"/>
      <c r="G73" s="64" t="s">
        <v>22</v>
      </c>
      <c r="H73" s="64" t="s">
        <v>22</v>
      </c>
      <c r="I73" s="64"/>
      <c r="J73" s="65">
        <v>19549</v>
      </c>
      <c r="K73" s="66">
        <f t="shared" si="52"/>
        <v>7293.629341654305</v>
      </c>
      <c r="L73" s="67">
        <f t="shared" si="53"/>
        <v>0.06540283289671071</v>
      </c>
      <c r="M73" s="67">
        <f t="shared" si="54"/>
        <v>0.29623435598141956</v>
      </c>
      <c r="N73" s="67">
        <f t="shared" si="55"/>
        <v>0.2533552980969885</v>
      </c>
      <c r="O73" s="67">
        <f t="shared" si="56"/>
        <v>0.13410736947261961</v>
      </c>
      <c r="P73" s="67">
        <f t="shared" si="57"/>
        <v>0.10678124292776407</v>
      </c>
      <c r="Q73" s="67">
        <f t="shared" si="58"/>
        <v>0.019770285964987398</v>
      </c>
      <c r="R73" s="67">
        <f t="shared" si="59"/>
        <v>0.09281823083804683</v>
      </c>
      <c r="S73" s="67">
        <f t="shared" si="60"/>
        <v>0.03153038382146332</v>
      </c>
      <c r="T73" s="67">
        <f t="shared" si="61"/>
        <v>1</v>
      </c>
      <c r="U73" s="68">
        <v>142583160</v>
      </c>
      <c r="V73" s="68">
        <v>121944664</v>
      </c>
      <c r="W73" s="68">
        <v>64548396</v>
      </c>
      <c r="X73" s="68">
        <v>51395818</v>
      </c>
      <c r="Y73" s="68">
        <v>9515810</v>
      </c>
      <c r="Z73" s="68">
        <v>31479612</v>
      </c>
      <c r="AA73" s="68">
        <v>44675158</v>
      </c>
      <c r="AB73" s="68">
        <v>15176166</v>
      </c>
      <c r="AC73" s="68">
        <v>481318784</v>
      </c>
    </row>
    <row r="74" spans="1:29" ht="12.75">
      <c r="A74" s="61" t="s">
        <v>29</v>
      </c>
      <c r="B74" s="62" t="s">
        <v>226</v>
      </c>
      <c r="C74" s="63" t="s">
        <v>227</v>
      </c>
      <c r="D74" s="61" t="s">
        <v>26</v>
      </c>
      <c r="E74" s="61">
        <v>16</v>
      </c>
      <c r="F74" s="64"/>
      <c r="G74" s="64" t="s">
        <v>22</v>
      </c>
      <c r="H74" s="64"/>
      <c r="I74" s="64" t="s">
        <v>23</v>
      </c>
      <c r="J74" s="65">
        <v>23295</v>
      </c>
      <c r="K74" s="66">
        <f t="shared" si="52"/>
        <v>6385.061171925306</v>
      </c>
      <c r="L74" s="67">
        <f t="shared" si="53"/>
        <v>0.054813437393283294</v>
      </c>
      <c r="M74" s="67">
        <f t="shared" si="54"/>
        <v>0.3707571931731222</v>
      </c>
      <c r="N74" s="67">
        <f t="shared" si="55"/>
        <v>0.16423840729449946</v>
      </c>
      <c r="O74" s="67">
        <f t="shared" si="56"/>
        <v>0.1692536249404879</v>
      </c>
      <c r="P74" s="67">
        <f t="shared" si="57"/>
        <v>0.09376612434848285</v>
      </c>
      <c r="Q74" s="67">
        <f t="shared" si="58"/>
        <v>0.03618334957712144</v>
      </c>
      <c r="R74" s="67">
        <f t="shared" si="59"/>
        <v>0.06658374441334168</v>
      </c>
      <c r="S74" s="67">
        <f t="shared" si="60"/>
        <v>0.04440411885966115</v>
      </c>
      <c r="T74" s="67">
        <f t="shared" si="61"/>
        <v>1</v>
      </c>
      <c r="U74" s="68">
        <v>148740000</v>
      </c>
      <c r="V74" s="68">
        <v>65889000</v>
      </c>
      <c r="W74" s="68">
        <v>67901000</v>
      </c>
      <c r="X74" s="68">
        <v>37617000</v>
      </c>
      <c r="Y74" s="68">
        <v>14516000</v>
      </c>
      <c r="Z74" s="68">
        <v>21990000</v>
      </c>
      <c r="AA74" s="68">
        <v>26712000</v>
      </c>
      <c r="AB74" s="68">
        <v>17814000</v>
      </c>
      <c r="AC74" s="68">
        <v>401179000</v>
      </c>
    </row>
    <row r="75" spans="1:29" ht="12.75">
      <c r="A75" s="61" t="s">
        <v>29</v>
      </c>
      <c r="B75" s="62" t="s">
        <v>230</v>
      </c>
      <c r="C75" s="63" t="s">
        <v>231</v>
      </c>
      <c r="D75" s="61" t="s">
        <v>26</v>
      </c>
      <c r="E75" s="61">
        <v>16</v>
      </c>
      <c r="F75" s="64"/>
      <c r="G75" s="64" t="s">
        <v>22</v>
      </c>
      <c r="H75" s="64" t="s">
        <v>22</v>
      </c>
      <c r="I75" s="64"/>
      <c r="J75" s="65">
        <v>18835</v>
      </c>
      <c r="K75" s="66">
        <f t="shared" si="52"/>
        <v>6932.911972391824</v>
      </c>
      <c r="L75" s="67">
        <f t="shared" si="53"/>
        <v>0.0974858830559669</v>
      </c>
      <c r="M75" s="67">
        <f t="shared" si="54"/>
        <v>0.4038660578723663</v>
      </c>
      <c r="N75" s="67">
        <f t="shared" si="55"/>
        <v>0.16362804679164727</v>
      </c>
      <c r="O75" s="67">
        <f t="shared" si="56"/>
        <v>0.07845868484531501</v>
      </c>
      <c r="P75" s="67">
        <f t="shared" si="57"/>
        <v>0.08781265217110044</v>
      </c>
      <c r="Q75" s="67">
        <f t="shared" si="58"/>
        <v>0.07472615866967437</v>
      </c>
      <c r="R75" s="67">
        <f t="shared" si="59"/>
        <v>0.05446610276293759</v>
      </c>
      <c r="S75" s="67">
        <f t="shared" si="60"/>
        <v>0.03955641383099211</v>
      </c>
      <c r="T75" s="67">
        <f t="shared" si="61"/>
        <v>1</v>
      </c>
      <c r="U75" s="68">
        <v>130581397</v>
      </c>
      <c r="V75" s="68">
        <v>52905607</v>
      </c>
      <c r="W75" s="68">
        <v>25367927</v>
      </c>
      <c r="X75" s="68">
        <v>28392331</v>
      </c>
      <c r="Y75" s="68">
        <v>24161095</v>
      </c>
      <c r="Z75" s="68">
        <v>31519962</v>
      </c>
      <c r="AA75" s="68">
        <v>17610442</v>
      </c>
      <c r="AB75" s="68">
        <v>12789715</v>
      </c>
      <c r="AC75" s="68">
        <v>323328476</v>
      </c>
    </row>
    <row r="76" spans="1:29" ht="13.5" thickBot="1">
      <c r="A76" s="61" t="s">
        <v>29</v>
      </c>
      <c r="B76" s="62" t="s">
        <v>258</v>
      </c>
      <c r="C76" s="63" t="s">
        <v>259</v>
      </c>
      <c r="D76" s="61" t="s">
        <v>26</v>
      </c>
      <c r="E76" s="61">
        <v>15</v>
      </c>
      <c r="F76" s="64"/>
      <c r="G76" s="64" t="s">
        <v>22</v>
      </c>
      <c r="H76" s="64" t="s">
        <v>22</v>
      </c>
      <c r="I76" s="64" t="s">
        <v>23</v>
      </c>
      <c r="J76" s="65">
        <v>47490</v>
      </c>
      <c r="K76" s="66">
        <f t="shared" si="52"/>
        <v>9302.461128658664</v>
      </c>
      <c r="L76" s="69">
        <f t="shared" si="53"/>
        <v>0.06403223915962025</v>
      </c>
      <c r="M76" s="69">
        <f t="shared" si="54"/>
        <v>0.3592099459930064</v>
      </c>
      <c r="N76" s="69">
        <f t="shared" si="55"/>
        <v>0.27930230909553283</v>
      </c>
      <c r="O76" s="69">
        <f t="shared" si="56"/>
        <v>0.03824956813813167</v>
      </c>
      <c r="P76" s="69">
        <f t="shared" si="57"/>
        <v>0.08277354475160259</v>
      </c>
      <c r="Q76" s="69">
        <f t="shared" si="58"/>
        <v>0.032241469660540346</v>
      </c>
      <c r="R76" s="69">
        <f t="shared" si="59"/>
        <v>0.08832528464804641</v>
      </c>
      <c r="S76" s="69">
        <f t="shared" si="60"/>
        <v>0.05586563855351952</v>
      </c>
      <c r="T76" s="69">
        <f t="shared" si="61"/>
        <v>1</v>
      </c>
      <c r="U76" s="68">
        <v>441773879</v>
      </c>
      <c r="V76" s="68">
        <v>343499577</v>
      </c>
      <c r="W76" s="68">
        <v>47041181</v>
      </c>
      <c r="X76" s="68">
        <v>101798935</v>
      </c>
      <c r="Y76" s="68">
        <v>39652129</v>
      </c>
      <c r="Z76" s="68">
        <v>78749965</v>
      </c>
      <c r="AA76" s="68">
        <v>108626735</v>
      </c>
      <c r="AB76" s="68">
        <v>68706282</v>
      </c>
      <c r="AC76" s="68">
        <v>1229848683</v>
      </c>
    </row>
    <row r="77" spans="1:29" ht="12.75">
      <c r="A77" s="61"/>
      <c r="B77" s="62"/>
      <c r="C77" s="63"/>
      <c r="D77" s="61"/>
      <c r="E77" s="61"/>
      <c r="F77" s="64"/>
      <c r="G77" s="64"/>
      <c r="H77" s="64"/>
      <c r="I77" s="64"/>
      <c r="J77" s="65"/>
      <c r="K77" s="66"/>
      <c r="L77" s="67">
        <f>SUM(L70:L76)</f>
        <v>0.46749554623935496</v>
      </c>
      <c r="M77" s="67">
        <f aca="true" t="shared" si="62" ref="M77:T77">SUM(M70:M76)</f>
        <v>2.465825390296681</v>
      </c>
      <c r="N77" s="67">
        <f t="shared" si="62"/>
        <v>1.6420707474016214</v>
      </c>
      <c r="O77" s="67">
        <f t="shared" si="62"/>
        <v>0.6113180588876019</v>
      </c>
      <c r="P77" s="67">
        <f t="shared" si="62"/>
        <v>0.6327103300372431</v>
      </c>
      <c r="Q77" s="67">
        <f t="shared" si="62"/>
        <v>0.3244640754281625</v>
      </c>
      <c r="R77" s="67">
        <f t="shared" si="62"/>
        <v>0.5330469001014733</v>
      </c>
      <c r="S77" s="67">
        <f t="shared" si="62"/>
        <v>0.3230689516078617</v>
      </c>
      <c r="T77" s="67">
        <f t="shared" si="62"/>
        <v>7</v>
      </c>
      <c r="U77" s="68"/>
      <c r="V77" s="68"/>
      <c r="W77" s="68"/>
      <c r="X77" s="68"/>
      <c r="Y77" s="68"/>
      <c r="Z77" s="68"/>
      <c r="AA77" s="68"/>
      <c r="AB77" s="68"/>
      <c r="AC77" s="68"/>
    </row>
    <row r="78" spans="1:29" ht="13.5" thickBot="1">
      <c r="A78" s="61"/>
      <c r="B78" s="62"/>
      <c r="C78" s="63"/>
      <c r="D78" s="61"/>
      <c r="E78" s="61"/>
      <c r="F78" s="64"/>
      <c r="G78" s="64"/>
      <c r="H78" s="64"/>
      <c r="I78" s="64"/>
      <c r="J78" s="65"/>
      <c r="K78" s="66"/>
      <c r="L78" s="70">
        <f>L77/7</f>
        <v>0.06678507803419356</v>
      </c>
      <c r="M78" s="70">
        <f aca="true" t="shared" si="63" ref="M78:S78">M77/7</f>
        <v>0.352260770042383</v>
      </c>
      <c r="N78" s="70">
        <f t="shared" si="63"/>
        <v>0.23458153534308876</v>
      </c>
      <c r="O78" s="70">
        <f t="shared" si="63"/>
        <v>0.08733115126965742</v>
      </c>
      <c r="P78" s="70">
        <f t="shared" si="63"/>
        <v>0.09038719000532044</v>
      </c>
      <c r="Q78" s="70">
        <f t="shared" si="63"/>
        <v>0.04635201077545179</v>
      </c>
      <c r="R78" s="70">
        <f t="shared" si="63"/>
        <v>0.07614955715735332</v>
      </c>
      <c r="S78" s="70">
        <f t="shared" si="63"/>
        <v>0.04615270737255167</v>
      </c>
      <c r="T78" s="70">
        <f>SUM(L78:S78)</f>
        <v>1</v>
      </c>
      <c r="U78" s="68"/>
      <c r="V78" s="68"/>
      <c r="W78" s="68"/>
      <c r="X78" s="68"/>
      <c r="Y78" s="68"/>
      <c r="Z78" s="68"/>
      <c r="AA78" s="68"/>
      <c r="AB78" s="68"/>
      <c r="AC78" s="68"/>
    </row>
    <row r="79" spans="1:29" ht="13.5" thickTop="1">
      <c r="A79" s="61"/>
      <c r="B79" s="62"/>
      <c r="C79" s="63"/>
      <c r="D79" s="74"/>
      <c r="E79" s="74"/>
      <c r="F79" s="75"/>
      <c r="G79" s="75"/>
      <c r="H79" s="75" t="s">
        <v>334</v>
      </c>
      <c r="I79" s="75"/>
      <c r="J79" s="76"/>
      <c r="K79" s="77"/>
      <c r="L79" s="78"/>
      <c r="M79" s="78">
        <f>M78+N78+O78</f>
        <v>0.6741734566551292</v>
      </c>
      <c r="N79" s="71"/>
      <c r="O79" s="71"/>
      <c r="P79" s="71"/>
      <c r="Q79" s="71"/>
      <c r="R79" s="71"/>
      <c r="S79" s="71"/>
      <c r="T79" s="71"/>
      <c r="U79" s="68"/>
      <c r="V79" s="68"/>
      <c r="W79" s="68"/>
      <c r="X79" s="68"/>
      <c r="Y79" s="68"/>
      <c r="Z79" s="68"/>
      <c r="AA79" s="68"/>
      <c r="AB79" s="68"/>
      <c r="AC79" s="68"/>
    </row>
    <row r="80" spans="1:29" ht="12.75">
      <c r="A80" s="61" t="s">
        <v>24</v>
      </c>
      <c r="B80" s="62" t="s">
        <v>19</v>
      </c>
      <c r="C80" s="63" t="s">
        <v>305</v>
      </c>
      <c r="D80" s="61" t="s">
        <v>26</v>
      </c>
      <c r="E80" s="61">
        <v>15</v>
      </c>
      <c r="F80" s="64"/>
      <c r="G80" s="64"/>
      <c r="H80" s="64"/>
      <c r="I80" s="64" t="s">
        <v>23</v>
      </c>
      <c r="J80" s="65">
        <v>21075</v>
      </c>
      <c r="K80" s="66">
        <f>IF(J80&gt;0,U80/J80,"")</f>
        <v>6871.604223013049</v>
      </c>
      <c r="L80" s="72">
        <f>IF(AC80&gt;0,Z80/AC80,"")</f>
        <v>0.09181839036690327</v>
      </c>
      <c r="M80" s="72">
        <f>U80/AC80</f>
        <v>0.3171037879843873</v>
      </c>
      <c r="N80" s="72">
        <f>V80/AC80</f>
        <v>0.15877914406001986</v>
      </c>
      <c r="O80" s="72">
        <f>W80/AC80</f>
        <v>0.13922932983068517</v>
      </c>
      <c r="P80" s="72">
        <f>X80/AC80</f>
        <v>0.06640098807922654</v>
      </c>
      <c r="Q80" s="72">
        <f>Y80/AC80</f>
        <v>0.03311731780180623</v>
      </c>
      <c r="R80" s="72">
        <f>AA80/AC80</f>
        <v>0.12507765036950988</v>
      </c>
      <c r="S80" s="72">
        <f>AB80/AC80</f>
        <v>0.06847339369711683</v>
      </c>
      <c r="T80" s="72">
        <f>SUM(L80:S80)</f>
        <v>1.0000000021896551</v>
      </c>
      <c r="U80" s="68">
        <v>144819059</v>
      </c>
      <c r="V80" s="68">
        <v>72513313</v>
      </c>
      <c r="W80" s="68">
        <v>63585051</v>
      </c>
      <c r="X80" s="68">
        <v>30324862</v>
      </c>
      <c r="Y80" s="68">
        <v>15124445</v>
      </c>
      <c r="Z80" s="68">
        <v>41932810</v>
      </c>
      <c r="AA80" s="68">
        <v>57122079</v>
      </c>
      <c r="AB80" s="68">
        <v>31271315</v>
      </c>
      <c r="AC80" s="68">
        <v>456692933</v>
      </c>
    </row>
    <row r="81" spans="1:29" ht="12.75">
      <c r="A81" s="61"/>
      <c r="B81" s="62"/>
      <c r="C81" s="63"/>
      <c r="D81" s="74"/>
      <c r="E81" s="74"/>
      <c r="F81" s="75"/>
      <c r="G81" s="75"/>
      <c r="H81" s="75" t="s">
        <v>334</v>
      </c>
      <c r="I81" s="75"/>
      <c r="J81" s="76"/>
      <c r="K81" s="77"/>
      <c r="L81" s="78"/>
      <c r="M81" s="78">
        <f>M80+N80+O80</f>
        <v>0.6151122618750924</v>
      </c>
      <c r="N81" s="71"/>
      <c r="O81" s="71"/>
      <c r="P81" s="71"/>
      <c r="Q81" s="71"/>
      <c r="R81" s="71"/>
      <c r="S81" s="71"/>
      <c r="T81" s="71"/>
      <c r="U81" s="68"/>
      <c r="V81" s="68"/>
      <c r="W81" s="68"/>
      <c r="X81" s="68"/>
      <c r="Y81" s="68"/>
      <c r="Z81" s="68"/>
      <c r="AA81" s="68"/>
      <c r="AB81" s="68"/>
      <c r="AC81" s="68"/>
    </row>
    <row r="82" spans="1:29" ht="12.75">
      <c r="A82" s="61"/>
      <c r="B82" s="62"/>
      <c r="C82" s="63"/>
      <c r="D82" s="61"/>
      <c r="E82" s="61"/>
      <c r="F82" s="64"/>
      <c r="G82" s="64"/>
      <c r="H82" s="64"/>
      <c r="I82" s="64"/>
      <c r="J82" s="65"/>
      <c r="K82" s="66"/>
      <c r="L82" s="67"/>
      <c r="M82" s="67"/>
      <c r="N82" s="67"/>
      <c r="O82" s="67"/>
      <c r="P82" s="67"/>
      <c r="Q82" s="67"/>
      <c r="R82" s="67"/>
      <c r="S82" s="67"/>
      <c r="T82" s="67"/>
      <c r="U82" s="68"/>
      <c r="V82" s="68"/>
      <c r="W82" s="68"/>
      <c r="X82" s="68"/>
      <c r="Y82" s="68"/>
      <c r="Z82" s="68"/>
      <c r="AA82" s="68"/>
      <c r="AB82" s="68"/>
      <c r="AC82" s="68"/>
    </row>
    <row r="83" spans="1:29" ht="12.75">
      <c r="A83" s="49" t="s">
        <v>29</v>
      </c>
      <c r="B83" s="50" t="s">
        <v>42</v>
      </c>
      <c r="C83" s="51" t="s">
        <v>43</v>
      </c>
      <c r="D83" s="49" t="s">
        <v>27</v>
      </c>
      <c r="E83" s="49">
        <v>15</v>
      </c>
      <c r="F83" s="52" t="s">
        <v>22</v>
      </c>
      <c r="G83" s="52" t="s">
        <v>22</v>
      </c>
      <c r="H83" s="52" t="s">
        <v>22</v>
      </c>
      <c r="I83" s="52" t="s">
        <v>23</v>
      </c>
      <c r="J83" s="53">
        <v>33198</v>
      </c>
      <c r="K83" s="54">
        <f aca="true" t="shared" si="64" ref="K83:K91">IF(J83&gt;0,U83/J83,"")</f>
        <v>9301.524188204108</v>
      </c>
      <c r="L83" s="55">
        <f aca="true" t="shared" si="65" ref="L83:L91">IF(AC83&gt;0,Z83/AC83,"")</f>
        <v>0.07641468530649073</v>
      </c>
      <c r="M83" s="55">
        <f aca="true" t="shared" si="66" ref="M83:M91">U83/AC83</f>
        <v>0.30154173062876205</v>
      </c>
      <c r="N83" s="55">
        <f aca="true" t="shared" si="67" ref="N83:N91">V83/AC83</f>
        <v>0.3441346270277449</v>
      </c>
      <c r="O83" s="55">
        <f aca="true" t="shared" si="68" ref="O83:O91">W83/AC83</f>
        <v>0.06222877141997805</v>
      </c>
      <c r="P83" s="55">
        <f aca="true" t="shared" si="69" ref="P83:P91">X83/AC83</f>
        <v>0.08761830546343712</v>
      </c>
      <c r="Q83" s="55">
        <f aca="true" t="shared" si="70" ref="Q83:Q91">Y83/AC83</f>
        <v>0.024427661311428026</v>
      </c>
      <c r="R83" s="55">
        <f aca="true" t="shared" si="71" ref="R83:R91">AA83/AC83</f>
        <v>0.06604013108811731</v>
      </c>
      <c r="S83" s="55">
        <f aca="true" t="shared" si="72" ref="S83:S91">AB83/AC83</f>
        <v>0.03759408775404182</v>
      </c>
      <c r="T83" s="55">
        <f aca="true" t="shared" si="73" ref="T83:T91">SUM(L83:S83)</f>
        <v>1</v>
      </c>
      <c r="U83" s="56">
        <v>308792000</v>
      </c>
      <c r="V83" s="56">
        <v>352409000</v>
      </c>
      <c r="W83" s="56">
        <v>63725000</v>
      </c>
      <c r="X83" s="56">
        <v>89725000</v>
      </c>
      <c r="Y83" s="56">
        <v>25015000</v>
      </c>
      <c r="Z83" s="56">
        <v>78252000</v>
      </c>
      <c r="AA83" s="56">
        <v>67628000</v>
      </c>
      <c r="AB83" s="56">
        <v>38498000</v>
      </c>
      <c r="AC83" s="56">
        <v>1024044000</v>
      </c>
    </row>
    <row r="84" spans="1:29" ht="12.75">
      <c r="A84" s="49" t="s">
        <v>29</v>
      </c>
      <c r="B84" s="50" t="s">
        <v>112</v>
      </c>
      <c r="C84" s="51" t="s">
        <v>113</v>
      </c>
      <c r="D84" s="49" t="s">
        <v>27</v>
      </c>
      <c r="E84" s="49">
        <v>15</v>
      </c>
      <c r="F84" s="52" t="s">
        <v>22</v>
      </c>
      <c r="G84" s="52" t="s">
        <v>22</v>
      </c>
      <c r="H84" s="52" t="s">
        <v>22</v>
      </c>
      <c r="I84" s="52"/>
      <c r="J84" s="53">
        <v>25081</v>
      </c>
      <c r="K84" s="54">
        <f t="shared" si="64"/>
        <v>13337.107770822535</v>
      </c>
      <c r="L84" s="55">
        <f t="shared" si="65"/>
        <v>0.06670545334603827</v>
      </c>
      <c r="M84" s="55">
        <f t="shared" si="66"/>
        <v>0.3831039727332698</v>
      </c>
      <c r="N84" s="55">
        <f t="shared" si="67"/>
        <v>0.27598974748955507</v>
      </c>
      <c r="O84" s="55">
        <f t="shared" si="68"/>
        <v>0.05545426225903394</v>
      </c>
      <c r="P84" s="55">
        <f t="shared" si="69"/>
        <v>0.10249074617019717</v>
      </c>
      <c r="Q84" s="55">
        <f t="shared" si="70"/>
        <v>0.029668373891372866</v>
      </c>
      <c r="R84" s="55">
        <f t="shared" si="71"/>
        <v>0.06384111815583082</v>
      </c>
      <c r="S84" s="55">
        <f t="shared" si="72"/>
        <v>0.022746325954702044</v>
      </c>
      <c r="T84" s="55">
        <f t="shared" si="73"/>
        <v>1</v>
      </c>
      <c r="U84" s="56">
        <v>334508000</v>
      </c>
      <c r="V84" s="56">
        <v>240981000</v>
      </c>
      <c r="W84" s="56">
        <v>48420000</v>
      </c>
      <c r="X84" s="56">
        <v>89490000</v>
      </c>
      <c r="Y84" s="56">
        <v>25905000</v>
      </c>
      <c r="Z84" s="56">
        <v>58244000</v>
      </c>
      <c r="AA84" s="56">
        <v>55743000</v>
      </c>
      <c r="AB84" s="56">
        <v>19861000</v>
      </c>
      <c r="AC84" s="56">
        <v>873152000</v>
      </c>
    </row>
    <row r="85" spans="1:29" ht="12.75">
      <c r="A85" s="49" t="s">
        <v>29</v>
      </c>
      <c r="B85" s="50" t="s">
        <v>120</v>
      </c>
      <c r="C85" s="51" t="s">
        <v>121</v>
      </c>
      <c r="D85" s="49" t="s">
        <v>27</v>
      </c>
      <c r="E85" s="49">
        <v>15</v>
      </c>
      <c r="F85" s="52" t="s">
        <v>22</v>
      </c>
      <c r="G85" s="52" t="s">
        <v>22</v>
      </c>
      <c r="H85" s="52"/>
      <c r="I85" s="52"/>
      <c r="J85" s="53">
        <v>23072</v>
      </c>
      <c r="K85" s="54">
        <f t="shared" si="64"/>
        <v>10406.608876560333</v>
      </c>
      <c r="L85" s="55">
        <f t="shared" si="65"/>
        <v>0.058198178052071774</v>
      </c>
      <c r="M85" s="55">
        <f t="shared" si="66"/>
        <v>0.2782830373519446</v>
      </c>
      <c r="N85" s="55">
        <f t="shared" si="67"/>
        <v>0.2736934339137059</v>
      </c>
      <c r="O85" s="55">
        <f t="shared" si="68"/>
        <v>0.19009284288587405</v>
      </c>
      <c r="P85" s="55">
        <f t="shared" si="69"/>
        <v>0.08869053334137542</v>
      </c>
      <c r="Q85" s="55">
        <f t="shared" si="70"/>
        <v>0.024994156203272517</v>
      </c>
      <c r="R85" s="55">
        <f t="shared" si="71"/>
        <v>0.06148343493411021</v>
      </c>
      <c r="S85" s="55">
        <f t="shared" si="72"/>
        <v>0.024564383317645565</v>
      </c>
      <c r="T85" s="55">
        <f t="shared" si="73"/>
        <v>1</v>
      </c>
      <c r="U85" s="56">
        <v>240101280</v>
      </c>
      <c r="V85" s="56">
        <v>236141392</v>
      </c>
      <c r="W85" s="56">
        <v>164011200</v>
      </c>
      <c r="X85" s="56">
        <v>76521770</v>
      </c>
      <c r="Y85" s="56">
        <v>21564839</v>
      </c>
      <c r="Z85" s="56">
        <v>50213111</v>
      </c>
      <c r="AA85" s="56">
        <v>53047615</v>
      </c>
      <c r="AB85" s="56">
        <v>21194033</v>
      </c>
      <c r="AC85" s="56">
        <v>862795240</v>
      </c>
    </row>
    <row r="86" spans="1:29" ht="12.75">
      <c r="A86" s="49" t="s">
        <v>29</v>
      </c>
      <c r="B86" s="50" t="s">
        <v>158</v>
      </c>
      <c r="C86" s="51" t="s">
        <v>159</v>
      </c>
      <c r="D86" s="49" t="s">
        <v>27</v>
      </c>
      <c r="E86" s="49">
        <v>15</v>
      </c>
      <c r="F86" s="52" t="s">
        <v>22</v>
      </c>
      <c r="G86" s="52" t="s">
        <v>22</v>
      </c>
      <c r="H86" s="52" t="s">
        <v>22</v>
      </c>
      <c r="I86" s="52"/>
      <c r="J86" s="53">
        <v>25285</v>
      </c>
      <c r="K86" s="54">
        <f t="shared" si="64"/>
        <v>8303.954795333202</v>
      </c>
      <c r="L86" s="55">
        <f t="shared" si="65"/>
        <v>0.036349622433546495</v>
      </c>
      <c r="M86" s="55">
        <f t="shared" si="66"/>
        <v>0.338186963948999</v>
      </c>
      <c r="N86" s="55">
        <f t="shared" si="67"/>
        <v>0.24302294152558046</v>
      </c>
      <c r="O86" s="55">
        <f t="shared" si="68"/>
        <v>0.14534622159811642</v>
      </c>
      <c r="P86" s="55">
        <f t="shared" si="69"/>
        <v>0.08281279175935519</v>
      </c>
      <c r="Q86" s="55">
        <f t="shared" si="70"/>
        <v>0.05266912904012389</v>
      </c>
      <c r="R86" s="55">
        <f t="shared" si="71"/>
        <v>0.06880280358608604</v>
      </c>
      <c r="S86" s="55">
        <f t="shared" si="72"/>
        <v>0.03280952610819248</v>
      </c>
      <c r="T86" s="55">
        <f t="shared" si="73"/>
        <v>0.9999999999999999</v>
      </c>
      <c r="U86" s="56">
        <v>209965497</v>
      </c>
      <c r="V86" s="56">
        <v>150882317</v>
      </c>
      <c r="W86" s="56">
        <v>90239113</v>
      </c>
      <c r="X86" s="56">
        <v>51414841</v>
      </c>
      <c r="Y86" s="56">
        <v>32699959</v>
      </c>
      <c r="Z86" s="56">
        <v>22567891</v>
      </c>
      <c r="AA86" s="56">
        <v>42716652</v>
      </c>
      <c r="AB86" s="56">
        <v>20370000</v>
      </c>
      <c r="AC86" s="56">
        <v>620856270</v>
      </c>
    </row>
    <row r="87" spans="1:29" ht="12.75">
      <c r="A87" s="49" t="s">
        <v>29</v>
      </c>
      <c r="B87" s="50" t="s">
        <v>242</v>
      </c>
      <c r="C87" s="51" t="s">
        <v>243</v>
      </c>
      <c r="D87" s="49" t="s">
        <v>27</v>
      </c>
      <c r="E87" s="49">
        <v>15</v>
      </c>
      <c r="F87" s="52" t="s">
        <v>22</v>
      </c>
      <c r="G87" s="52" t="s">
        <v>22</v>
      </c>
      <c r="H87" s="52"/>
      <c r="I87" s="52"/>
      <c r="J87" s="53">
        <v>23422</v>
      </c>
      <c r="K87" s="54">
        <f t="shared" si="64"/>
        <v>9289.631457603962</v>
      </c>
      <c r="L87" s="55">
        <f t="shared" si="65"/>
        <v>0.0651439870027618</v>
      </c>
      <c r="M87" s="55">
        <f t="shared" si="66"/>
        <v>0.39189506352803355</v>
      </c>
      <c r="N87" s="55">
        <f t="shared" si="67"/>
        <v>0.17629550847791373</v>
      </c>
      <c r="O87" s="55">
        <f t="shared" si="68"/>
        <v>0.09000158779445624</v>
      </c>
      <c r="P87" s="55">
        <f t="shared" si="69"/>
        <v>0.09401328183623571</v>
      </c>
      <c r="Q87" s="55">
        <f t="shared" si="70"/>
        <v>0.04194041756949906</v>
      </c>
      <c r="R87" s="55">
        <f t="shared" si="71"/>
        <v>0.0703791302119425</v>
      </c>
      <c r="S87" s="55">
        <f t="shared" si="72"/>
        <v>0.07033102357915744</v>
      </c>
      <c r="T87" s="55">
        <f t="shared" si="73"/>
        <v>1</v>
      </c>
      <c r="U87" s="56">
        <v>217581748</v>
      </c>
      <c r="V87" s="56">
        <v>97879990</v>
      </c>
      <c r="W87" s="56">
        <v>49969251</v>
      </c>
      <c r="X87" s="56">
        <v>52196560</v>
      </c>
      <c r="Y87" s="56">
        <v>23285492</v>
      </c>
      <c r="Z87" s="56">
        <v>36168209</v>
      </c>
      <c r="AA87" s="56">
        <v>39074782</v>
      </c>
      <c r="AB87" s="56">
        <v>39048073</v>
      </c>
      <c r="AC87" s="56">
        <v>555204105</v>
      </c>
    </row>
    <row r="88" spans="1:29" ht="12.75">
      <c r="A88" s="49" t="s">
        <v>29</v>
      </c>
      <c r="B88" s="50" t="s">
        <v>248</v>
      </c>
      <c r="C88" s="51" t="s">
        <v>249</v>
      </c>
      <c r="D88" s="49" t="s">
        <v>27</v>
      </c>
      <c r="E88" s="49">
        <v>15</v>
      </c>
      <c r="F88" s="52" t="s">
        <v>22</v>
      </c>
      <c r="G88" s="52" t="s">
        <v>22</v>
      </c>
      <c r="H88" s="52"/>
      <c r="I88" s="52"/>
      <c r="J88" s="53">
        <v>26132</v>
      </c>
      <c r="K88" s="54">
        <f t="shared" si="64"/>
        <v>14962.426756467166</v>
      </c>
      <c r="L88" s="55">
        <f t="shared" si="65"/>
        <v>0.0710199741682021</v>
      </c>
      <c r="M88" s="55">
        <f t="shared" si="66"/>
        <v>0.3891724505889695</v>
      </c>
      <c r="N88" s="55">
        <f t="shared" si="67"/>
        <v>0.18814518051730242</v>
      </c>
      <c r="O88" s="55">
        <f t="shared" si="68"/>
        <v>0.11756581536452775</v>
      </c>
      <c r="P88" s="55">
        <f t="shared" si="69"/>
        <v>0.078350889386063</v>
      </c>
      <c r="Q88" s="55">
        <f t="shared" si="70"/>
        <v>0.04160873713396588</v>
      </c>
      <c r="R88" s="55">
        <f t="shared" si="71"/>
        <v>0.07006538832037684</v>
      </c>
      <c r="S88" s="55">
        <f t="shared" si="72"/>
        <v>0.04407156452059256</v>
      </c>
      <c r="T88" s="55">
        <f t="shared" si="73"/>
        <v>1</v>
      </c>
      <c r="U88" s="56">
        <v>390998136</v>
      </c>
      <c r="V88" s="56">
        <v>189027807</v>
      </c>
      <c r="W88" s="56">
        <v>118117340</v>
      </c>
      <c r="X88" s="56">
        <v>78718449</v>
      </c>
      <c r="Y88" s="56">
        <v>41803932</v>
      </c>
      <c r="Z88" s="56">
        <v>71353143</v>
      </c>
      <c r="AA88" s="56">
        <v>70394079</v>
      </c>
      <c r="AB88" s="56">
        <v>44278313</v>
      </c>
      <c r="AC88" s="56">
        <v>1004691199</v>
      </c>
    </row>
    <row r="89" spans="1:29" ht="12.75">
      <c r="A89" s="49" t="s">
        <v>29</v>
      </c>
      <c r="B89" s="50" t="s">
        <v>270</v>
      </c>
      <c r="C89" s="51" t="s">
        <v>271</v>
      </c>
      <c r="D89" s="49" t="s">
        <v>27</v>
      </c>
      <c r="E89" s="49">
        <v>15</v>
      </c>
      <c r="F89" s="52" t="s">
        <v>22</v>
      </c>
      <c r="G89" s="52" t="s">
        <v>22</v>
      </c>
      <c r="H89" s="52"/>
      <c r="I89" s="52" t="s">
        <v>23</v>
      </c>
      <c r="J89" s="53">
        <v>24396</v>
      </c>
      <c r="K89" s="54">
        <f t="shared" si="64"/>
        <v>10201.877356943762</v>
      </c>
      <c r="L89" s="55">
        <f t="shared" si="65"/>
        <v>0.05830346406880653</v>
      </c>
      <c r="M89" s="55">
        <f t="shared" si="66"/>
        <v>0.23826961223567616</v>
      </c>
      <c r="N89" s="55">
        <f t="shared" si="67"/>
        <v>0.2058471000007659</v>
      </c>
      <c r="O89" s="55">
        <f t="shared" si="68"/>
        <v>0.3396642771255045</v>
      </c>
      <c r="P89" s="55">
        <f t="shared" si="69"/>
        <v>0.06347122977123207</v>
      </c>
      <c r="Q89" s="55">
        <f t="shared" si="70"/>
        <v>0.017467775658847048</v>
      </c>
      <c r="R89" s="55">
        <f t="shared" si="71"/>
        <v>0.046273426310992655</v>
      </c>
      <c r="S89" s="55">
        <f t="shared" si="72"/>
        <v>0.03070311482817514</v>
      </c>
      <c r="T89" s="55">
        <f t="shared" si="73"/>
        <v>1</v>
      </c>
      <c r="U89" s="56">
        <v>248885000</v>
      </c>
      <c r="V89" s="56">
        <v>215018000</v>
      </c>
      <c r="W89" s="56">
        <v>354797000</v>
      </c>
      <c r="X89" s="56">
        <v>66299000</v>
      </c>
      <c r="Y89" s="56">
        <v>18246000</v>
      </c>
      <c r="Z89" s="56">
        <v>60901000</v>
      </c>
      <c r="AA89" s="56">
        <v>48335000</v>
      </c>
      <c r="AB89" s="56">
        <v>32071000</v>
      </c>
      <c r="AC89" s="56">
        <v>1044552000</v>
      </c>
    </row>
    <row r="90" spans="1:29" ht="12.75">
      <c r="A90" s="49" t="s">
        <v>29</v>
      </c>
      <c r="B90" s="50" t="s">
        <v>284</v>
      </c>
      <c r="C90" s="51" t="s">
        <v>285</v>
      </c>
      <c r="D90" s="49" t="s">
        <v>27</v>
      </c>
      <c r="E90" s="49">
        <v>15</v>
      </c>
      <c r="F90" s="52" t="s">
        <v>22</v>
      </c>
      <c r="G90" s="52" t="s">
        <v>22</v>
      </c>
      <c r="H90" s="52" t="s">
        <v>22</v>
      </c>
      <c r="I90" s="52"/>
      <c r="J90" s="53">
        <v>21002</v>
      </c>
      <c r="K90" s="54">
        <f t="shared" si="64"/>
        <v>11583.85406151795</v>
      </c>
      <c r="L90" s="55">
        <f t="shared" si="65"/>
        <v>0.08121891221869346</v>
      </c>
      <c r="M90" s="55">
        <f t="shared" si="66"/>
        <v>0.3071892686890465</v>
      </c>
      <c r="N90" s="55">
        <f t="shared" si="67"/>
        <v>0.3157384879786289</v>
      </c>
      <c r="O90" s="55">
        <f t="shared" si="68"/>
        <v>0.030888262854979493</v>
      </c>
      <c r="P90" s="55">
        <f t="shared" si="69"/>
        <v>0.13235970026848493</v>
      </c>
      <c r="Q90" s="55">
        <f t="shared" si="70"/>
        <v>0.0322859226761411</v>
      </c>
      <c r="R90" s="55">
        <f t="shared" si="71"/>
        <v>0.06296430965486924</v>
      </c>
      <c r="S90" s="55">
        <f t="shared" si="72"/>
        <v>0.03735513565915637</v>
      </c>
      <c r="T90" s="55">
        <f t="shared" si="73"/>
        <v>1</v>
      </c>
      <c r="U90" s="56">
        <v>243284103</v>
      </c>
      <c r="V90" s="56">
        <v>250054812</v>
      </c>
      <c r="W90" s="56">
        <v>24462519</v>
      </c>
      <c r="X90" s="56">
        <v>104824661</v>
      </c>
      <c r="Y90" s="56">
        <v>25569421</v>
      </c>
      <c r="Z90" s="56">
        <v>64322788</v>
      </c>
      <c r="AA90" s="56">
        <v>49865725</v>
      </c>
      <c r="AB90" s="56">
        <v>29584076</v>
      </c>
      <c r="AC90" s="56">
        <v>791968105</v>
      </c>
    </row>
    <row r="91" spans="1:29" ht="13.5" thickBot="1">
      <c r="A91" s="49" t="s">
        <v>29</v>
      </c>
      <c r="B91" s="50" t="s">
        <v>288</v>
      </c>
      <c r="C91" s="51" t="s">
        <v>289</v>
      </c>
      <c r="D91" s="49" t="s">
        <v>27</v>
      </c>
      <c r="E91" s="49">
        <v>15</v>
      </c>
      <c r="F91" s="52" t="s">
        <v>22</v>
      </c>
      <c r="G91" s="52" t="s">
        <v>22</v>
      </c>
      <c r="H91" s="52" t="s">
        <v>22</v>
      </c>
      <c r="I91" s="52"/>
      <c r="J91" s="53">
        <v>35406</v>
      </c>
      <c r="K91" s="54">
        <f t="shared" si="64"/>
        <v>19590.707083545163</v>
      </c>
      <c r="L91" s="73">
        <f t="shared" si="65"/>
        <v>0.05552981078444396</v>
      </c>
      <c r="M91" s="73">
        <f t="shared" si="66"/>
        <v>0.37350746499682164</v>
      </c>
      <c r="N91" s="73">
        <f t="shared" si="67"/>
        <v>0.321885949410147</v>
      </c>
      <c r="O91" s="73">
        <f t="shared" si="68"/>
        <v>0.017699083078348974</v>
      </c>
      <c r="P91" s="73">
        <f t="shared" si="69"/>
        <v>0.10745720539780357</v>
      </c>
      <c r="Q91" s="73">
        <f t="shared" si="70"/>
        <v>0.013563472503219756</v>
      </c>
      <c r="R91" s="73">
        <f t="shared" si="71"/>
        <v>0.07958171894173828</v>
      </c>
      <c r="S91" s="73">
        <f t="shared" si="72"/>
        <v>0.030775294887476847</v>
      </c>
      <c r="T91" s="73">
        <f t="shared" si="73"/>
        <v>1</v>
      </c>
      <c r="U91" s="56">
        <v>693628575</v>
      </c>
      <c r="V91" s="56">
        <v>597763936</v>
      </c>
      <c r="W91" s="56">
        <v>32868392</v>
      </c>
      <c r="X91" s="56">
        <v>199555284</v>
      </c>
      <c r="Y91" s="56">
        <v>25188284</v>
      </c>
      <c r="Z91" s="56">
        <v>103122607</v>
      </c>
      <c r="AA91" s="56">
        <v>147788624</v>
      </c>
      <c r="AB91" s="56">
        <v>57151800</v>
      </c>
      <c r="AC91" s="56">
        <v>1857067502</v>
      </c>
    </row>
    <row r="92" spans="1:29" ht="12.75">
      <c r="A92" s="49"/>
      <c r="B92" s="50"/>
      <c r="C92" s="51"/>
      <c r="D92" s="49"/>
      <c r="E92" s="49"/>
      <c r="F92" s="52"/>
      <c r="G92" s="52"/>
      <c r="H92" s="52"/>
      <c r="I92" s="52"/>
      <c r="J92" s="53"/>
      <c r="K92" s="54"/>
      <c r="L92" s="55">
        <f>SUM(L83:L91)</f>
        <v>0.5688840873810551</v>
      </c>
      <c r="M92" s="55">
        <f aca="true" t="shared" si="74" ref="M92:S92">SUM(M83:M91)</f>
        <v>3.0011495647015227</v>
      </c>
      <c r="N92" s="55">
        <f t="shared" si="74"/>
        <v>2.3447529763413444</v>
      </c>
      <c r="O92" s="55">
        <f t="shared" si="74"/>
        <v>1.0489411243808195</v>
      </c>
      <c r="P92" s="55">
        <f t="shared" si="74"/>
        <v>0.8372646833941841</v>
      </c>
      <c r="Q92" s="55">
        <f t="shared" si="74"/>
        <v>0.27862564598787015</v>
      </c>
      <c r="R92" s="55">
        <f t="shared" si="74"/>
        <v>0.5894314612040639</v>
      </c>
      <c r="S92" s="55">
        <f t="shared" si="74"/>
        <v>0.33095045660914024</v>
      </c>
      <c r="T92" s="55">
        <f>SUM(T83:T91)</f>
        <v>9</v>
      </c>
      <c r="U92" s="56"/>
      <c r="V92" s="56"/>
      <c r="W92" s="56"/>
      <c r="X92" s="56"/>
      <c r="Y92" s="56"/>
      <c r="Z92" s="56"/>
      <c r="AA92" s="56"/>
      <c r="AB92" s="56"/>
      <c r="AC92" s="56"/>
    </row>
    <row r="93" spans="1:29" ht="13.5" thickBot="1">
      <c r="A93" s="49"/>
      <c r="B93" s="50"/>
      <c r="C93" s="51"/>
      <c r="D93" s="49"/>
      <c r="E93" s="49"/>
      <c r="F93" s="52"/>
      <c r="G93" s="52"/>
      <c r="H93" s="52"/>
      <c r="I93" s="52"/>
      <c r="J93" s="53"/>
      <c r="K93" s="54"/>
      <c r="L93" s="58">
        <f>L92/9</f>
        <v>0.06320934304233945</v>
      </c>
      <c r="M93" s="58">
        <f aca="true" t="shared" si="75" ref="M93:S93">M92/9</f>
        <v>0.3334610627446136</v>
      </c>
      <c r="N93" s="58">
        <f t="shared" si="75"/>
        <v>0.2605281084823716</v>
      </c>
      <c r="O93" s="58">
        <f t="shared" si="75"/>
        <v>0.11654901382009106</v>
      </c>
      <c r="P93" s="58">
        <f t="shared" si="75"/>
        <v>0.09302940926602046</v>
      </c>
      <c r="Q93" s="58">
        <f t="shared" si="75"/>
        <v>0.03095840510976335</v>
      </c>
      <c r="R93" s="58">
        <f t="shared" si="75"/>
        <v>0.06549238457822931</v>
      </c>
      <c r="S93" s="58">
        <f t="shared" si="75"/>
        <v>0.036772272956571136</v>
      </c>
      <c r="T93" s="58">
        <f>SUM(L93:S93)</f>
        <v>1</v>
      </c>
      <c r="U93" s="56"/>
      <c r="V93" s="56"/>
      <c r="W93" s="56"/>
      <c r="X93" s="56"/>
      <c r="Y93" s="56"/>
      <c r="Z93" s="56"/>
      <c r="AA93" s="56"/>
      <c r="AB93" s="56"/>
      <c r="AC93" s="56"/>
    </row>
    <row r="94" spans="1:29" ht="13.5" thickTop="1">
      <c r="A94" s="49"/>
      <c r="B94" s="50"/>
      <c r="C94" s="51"/>
      <c r="D94" s="74"/>
      <c r="E94" s="74"/>
      <c r="F94" s="75"/>
      <c r="G94" s="75"/>
      <c r="H94" s="75" t="s">
        <v>334</v>
      </c>
      <c r="I94" s="75"/>
      <c r="J94" s="76"/>
      <c r="K94" s="77"/>
      <c r="L94" s="78"/>
      <c r="M94" s="78">
        <f>M93+N93+O93</f>
        <v>0.7105381850470763</v>
      </c>
      <c r="N94" s="59"/>
      <c r="O94" s="59"/>
      <c r="P94" s="59"/>
      <c r="Q94" s="59"/>
      <c r="R94" s="59"/>
      <c r="S94" s="59"/>
      <c r="T94" s="59"/>
      <c r="U94" s="56"/>
      <c r="V94" s="56"/>
      <c r="W94" s="56"/>
      <c r="X94" s="56"/>
      <c r="Y94" s="56"/>
      <c r="Z94" s="56"/>
      <c r="AA94" s="56"/>
      <c r="AB94" s="56"/>
      <c r="AC94" s="56"/>
    </row>
    <row r="95" spans="1:29" ht="12.75">
      <c r="A95" s="49" t="s">
        <v>18</v>
      </c>
      <c r="B95" s="50" t="s">
        <v>19</v>
      </c>
      <c r="C95" s="51" t="s">
        <v>20</v>
      </c>
      <c r="D95" s="49" t="s">
        <v>27</v>
      </c>
      <c r="E95" s="49">
        <v>15</v>
      </c>
      <c r="F95" s="52" t="s">
        <v>22</v>
      </c>
      <c r="G95" s="52"/>
      <c r="H95" s="52"/>
      <c r="I95" s="52" t="s">
        <v>23</v>
      </c>
      <c r="J95" s="53">
        <v>21191</v>
      </c>
      <c r="K95" s="54">
        <f>IF(J95&gt;0,U95/J95,"")</f>
        <v>8535.864234816667</v>
      </c>
      <c r="L95" s="60">
        <f>IF(AC95&gt;0,Z95/AC95,"")</f>
        <v>0.06449554149724439</v>
      </c>
      <c r="M95" s="60">
        <f>U95/AC95</f>
        <v>0.26290065459863027</v>
      </c>
      <c r="N95" s="60">
        <f>V95/AC95</f>
        <v>0.19746755204026364</v>
      </c>
      <c r="O95" s="60">
        <f>W95/AC95</f>
        <v>0.2849940055072087</v>
      </c>
      <c r="P95" s="60">
        <f>X95/AC95</f>
        <v>0.0479055927709788</v>
      </c>
      <c r="Q95" s="60">
        <f>Y95/AC95</f>
        <v>0.026518532435657945</v>
      </c>
      <c r="R95" s="60">
        <f>AA95/AC95</f>
        <v>0.07761593874093725</v>
      </c>
      <c r="S95" s="60">
        <f>AB95/AC95</f>
        <v>0.03810218240907901</v>
      </c>
      <c r="T95" s="60">
        <f>SUM(L95:S95)</f>
        <v>1.0000000000000002</v>
      </c>
      <c r="U95" s="56">
        <v>180883499</v>
      </c>
      <c r="V95" s="56">
        <v>135863571</v>
      </c>
      <c r="W95" s="56">
        <v>196084384</v>
      </c>
      <c r="X95" s="56">
        <v>32960478</v>
      </c>
      <c r="Y95" s="56">
        <v>18245542</v>
      </c>
      <c r="Z95" s="56">
        <v>44374858</v>
      </c>
      <c r="AA95" s="56">
        <v>53402083</v>
      </c>
      <c r="AB95" s="56">
        <v>26215439</v>
      </c>
      <c r="AC95" s="56">
        <v>688029854</v>
      </c>
    </row>
    <row r="96" spans="1:29" ht="12.75">
      <c r="A96" s="61"/>
      <c r="B96" s="62"/>
      <c r="C96" s="63"/>
      <c r="D96" s="74"/>
      <c r="E96" s="74"/>
      <c r="F96" s="75"/>
      <c r="G96" s="75"/>
      <c r="H96" s="75" t="s">
        <v>334</v>
      </c>
      <c r="I96" s="75"/>
      <c r="J96" s="76"/>
      <c r="K96" s="77"/>
      <c r="L96" s="78"/>
      <c r="M96" s="78">
        <f>M95+N95+O95</f>
        <v>0.7453622121461025</v>
      </c>
      <c r="N96" s="67"/>
      <c r="O96" s="67"/>
      <c r="P96" s="67"/>
      <c r="Q96" s="67"/>
      <c r="R96" s="67"/>
      <c r="S96" s="67"/>
      <c r="T96" s="67"/>
      <c r="U96" s="68"/>
      <c r="V96" s="68"/>
      <c r="W96" s="68"/>
      <c r="X96" s="68"/>
      <c r="Y96" s="68"/>
      <c r="Z96" s="68"/>
      <c r="AA96" s="68"/>
      <c r="AB96" s="68"/>
      <c r="AC96" s="68"/>
    </row>
    <row r="97" spans="1:29" ht="12.75">
      <c r="A97" s="61" t="s">
        <v>29</v>
      </c>
      <c r="B97" s="62" t="s">
        <v>46</v>
      </c>
      <c r="C97" s="63" t="s">
        <v>47</v>
      </c>
      <c r="D97" s="61" t="s">
        <v>27</v>
      </c>
      <c r="E97" s="61">
        <v>16</v>
      </c>
      <c r="F97" s="64"/>
      <c r="G97" s="64" t="s">
        <v>22</v>
      </c>
      <c r="H97" s="64"/>
      <c r="I97" s="64"/>
      <c r="J97" s="65">
        <v>15088</v>
      </c>
      <c r="K97" s="66">
        <f aca="true" t="shared" si="76" ref="K97:K103">IF(J97&gt;0,U97/J97,"")</f>
        <v>7043.848422587486</v>
      </c>
      <c r="L97" s="67">
        <f aca="true" t="shared" si="77" ref="L97:L103">IF(AC97&gt;0,Z97/AC97,"")</f>
        <v>0.08240726461143494</v>
      </c>
      <c r="M97" s="67">
        <f aca="true" t="shared" si="78" ref="M97:M103">U97/AC97</f>
        <v>0.2662804131563272</v>
      </c>
      <c r="N97" s="67">
        <f aca="true" t="shared" si="79" ref="N97:N103">V97/AC97</f>
        <v>0.22983329274728076</v>
      </c>
      <c r="O97" s="67">
        <f aca="true" t="shared" si="80" ref="O97:O103">W97/AC97</f>
        <v>0.15698567210452957</v>
      </c>
      <c r="P97" s="67">
        <f aca="true" t="shared" si="81" ref="P97:P103">X97/AC97</f>
        <v>0.07452041477108354</v>
      </c>
      <c r="Q97" s="67">
        <f aca="true" t="shared" si="82" ref="Q97:Q103">Y97/AC97</f>
        <v>0.04361113579324834</v>
      </c>
      <c r="R97" s="67">
        <f aca="true" t="shared" si="83" ref="R97:R103">AA97/AC97</f>
        <v>0.08778049851431796</v>
      </c>
      <c r="S97" s="67">
        <f aca="true" t="shared" si="84" ref="S97:S103">AB97/AC97</f>
        <v>0.05858130830177767</v>
      </c>
      <c r="T97" s="67">
        <f aca="true" t="shared" si="85" ref="T97:T103">SUM(L97:S97)</f>
        <v>1</v>
      </c>
      <c r="U97" s="68">
        <v>106277585</v>
      </c>
      <c r="V97" s="68">
        <v>91730845</v>
      </c>
      <c r="W97" s="68">
        <v>62655972</v>
      </c>
      <c r="X97" s="68">
        <v>29742517</v>
      </c>
      <c r="Y97" s="68">
        <v>17406035</v>
      </c>
      <c r="Z97" s="68">
        <v>32890309</v>
      </c>
      <c r="AA97" s="68">
        <v>35034869</v>
      </c>
      <c r="AB97" s="68">
        <v>23380916</v>
      </c>
      <c r="AC97" s="68">
        <v>399119048</v>
      </c>
    </row>
    <row r="98" spans="1:29" ht="12.75">
      <c r="A98" s="61" t="s">
        <v>29</v>
      </c>
      <c r="B98" s="62" t="s">
        <v>68</v>
      </c>
      <c r="C98" s="63" t="s">
        <v>69</v>
      </c>
      <c r="D98" s="61" t="s">
        <v>27</v>
      </c>
      <c r="E98" s="61">
        <v>15</v>
      </c>
      <c r="F98" s="64"/>
      <c r="G98" s="64" t="s">
        <v>22</v>
      </c>
      <c r="H98" s="64" t="s">
        <v>22</v>
      </c>
      <c r="I98" s="64" t="s">
        <v>23</v>
      </c>
      <c r="J98" s="65">
        <v>27919</v>
      </c>
      <c r="K98" s="66">
        <f t="shared" si="76"/>
        <v>8522.091658010673</v>
      </c>
      <c r="L98" s="67">
        <f t="shared" si="77"/>
        <v>0.05216597077931506</v>
      </c>
      <c r="M98" s="67">
        <f t="shared" si="78"/>
        <v>0.3820681685846821</v>
      </c>
      <c r="N98" s="67">
        <f t="shared" si="79"/>
        <v>0.29055441705956986</v>
      </c>
      <c r="O98" s="67">
        <f t="shared" si="80"/>
        <v>0.006759924069740533</v>
      </c>
      <c r="P98" s="67">
        <f t="shared" si="81"/>
        <v>0.08728921890145722</v>
      </c>
      <c r="Q98" s="67">
        <f t="shared" si="82"/>
        <v>0.07778502573677225</v>
      </c>
      <c r="R98" s="67">
        <f t="shared" si="83"/>
        <v>0.07498554399536946</v>
      </c>
      <c r="S98" s="67">
        <f t="shared" si="84"/>
        <v>0.028391730873093476</v>
      </c>
      <c r="T98" s="67">
        <f t="shared" si="85"/>
        <v>1</v>
      </c>
      <c r="U98" s="68">
        <v>237928277</v>
      </c>
      <c r="V98" s="68">
        <v>180939208</v>
      </c>
      <c r="W98" s="68">
        <v>4209660</v>
      </c>
      <c r="X98" s="68">
        <v>54358293</v>
      </c>
      <c r="Y98" s="68">
        <v>48439673</v>
      </c>
      <c r="Z98" s="68">
        <v>32485720</v>
      </c>
      <c r="AA98" s="68">
        <v>46696330</v>
      </c>
      <c r="AB98" s="68">
        <v>17680603</v>
      </c>
      <c r="AC98" s="68">
        <v>622737764</v>
      </c>
    </row>
    <row r="99" spans="1:29" ht="12.75">
      <c r="A99" s="61" t="s">
        <v>29</v>
      </c>
      <c r="B99" s="62" t="s">
        <v>114</v>
      </c>
      <c r="C99" s="63" t="s">
        <v>115</v>
      </c>
      <c r="D99" s="61" t="s">
        <v>27</v>
      </c>
      <c r="E99" s="61">
        <v>15</v>
      </c>
      <c r="F99" s="64"/>
      <c r="G99" s="64" t="s">
        <v>22</v>
      </c>
      <c r="H99" s="64" t="s">
        <v>22</v>
      </c>
      <c r="I99" s="64"/>
      <c r="J99" s="65">
        <v>23595</v>
      </c>
      <c r="K99" s="66">
        <f t="shared" si="76"/>
        <v>8941.502648866286</v>
      </c>
      <c r="L99" s="67">
        <f t="shared" si="77"/>
        <v>0.054452482211687046</v>
      </c>
      <c r="M99" s="67">
        <f t="shared" si="78"/>
        <v>0.40477591624341497</v>
      </c>
      <c r="N99" s="67">
        <f t="shared" si="79"/>
        <v>0.214177982906263</v>
      </c>
      <c r="O99" s="67">
        <f t="shared" si="80"/>
        <v>0.04491115980919957</v>
      </c>
      <c r="P99" s="67">
        <f t="shared" si="81"/>
        <v>0.10311952177082527</v>
      </c>
      <c r="Q99" s="67">
        <f t="shared" si="82"/>
        <v>0.03937110402728186</v>
      </c>
      <c r="R99" s="67">
        <f t="shared" si="83"/>
        <v>0.07498777300953742</v>
      </c>
      <c r="S99" s="67">
        <f t="shared" si="84"/>
        <v>0.06420406002179087</v>
      </c>
      <c r="T99" s="67">
        <f t="shared" si="85"/>
        <v>1</v>
      </c>
      <c r="U99" s="68">
        <v>210974755</v>
      </c>
      <c r="V99" s="68">
        <v>111632500</v>
      </c>
      <c r="W99" s="68">
        <v>23408312</v>
      </c>
      <c r="X99" s="68">
        <v>53747308</v>
      </c>
      <c r="Y99" s="68">
        <v>20520759</v>
      </c>
      <c r="Z99" s="68">
        <v>28381380</v>
      </c>
      <c r="AA99" s="68">
        <v>39084655</v>
      </c>
      <c r="AB99" s="68">
        <v>33464036</v>
      </c>
      <c r="AC99" s="68">
        <v>521213705</v>
      </c>
    </row>
    <row r="100" spans="1:29" ht="12.75">
      <c r="A100" s="61" t="s">
        <v>29</v>
      </c>
      <c r="B100" s="62" t="s">
        <v>170</v>
      </c>
      <c r="C100" s="63" t="s">
        <v>171</v>
      </c>
      <c r="D100" s="61" t="s">
        <v>27</v>
      </c>
      <c r="E100" s="61">
        <v>15</v>
      </c>
      <c r="F100" s="64"/>
      <c r="G100" s="64" t="s">
        <v>22</v>
      </c>
      <c r="H100" s="64" t="s">
        <v>22</v>
      </c>
      <c r="I100" s="64"/>
      <c r="J100" s="65">
        <v>19660</v>
      </c>
      <c r="K100" s="66">
        <f t="shared" si="76"/>
        <v>7850.261190233978</v>
      </c>
      <c r="L100" s="67">
        <f t="shared" si="77"/>
        <v>0.06348704204043154</v>
      </c>
      <c r="M100" s="67">
        <f t="shared" si="78"/>
        <v>0.2908035410749326</v>
      </c>
      <c r="N100" s="67">
        <f t="shared" si="79"/>
        <v>0.24908330668336842</v>
      </c>
      <c r="O100" s="67">
        <f t="shared" si="80"/>
        <v>0.12664327310841658</v>
      </c>
      <c r="P100" s="67">
        <f t="shared" si="81"/>
        <v>0.10070803315910404</v>
      </c>
      <c r="Q100" s="67">
        <f t="shared" si="82"/>
        <v>0.020164016814608714</v>
      </c>
      <c r="R100" s="67">
        <f t="shared" si="83"/>
        <v>0.08554731161324686</v>
      </c>
      <c r="S100" s="67">
        <f t="shared" si="84"/>
        <v>0.06356347550589123</v>
      </c>
      <c r="T100" s="67">
        <f t="shared" si="85"/>
        <v>1</v>
      </c>
      <c r="U100" s="68">
        <v>154336135</v>
      </c>
      <c r="V100" s="68">
        <v>132194246</v>
      </c>
      <c r="W100" s="68">
        <v>67212501</v>
      </c>
      <c r="X100" s="68">
        <v>53448072</v>
      </c>
      <c r="Y100" s="68">
        <v>10701508</v>
      </c>
      <c r="Z100" s="68">
        <v>33694035</v>
      </c>
      <c r="AA100" s="68">
        <v>45401928</v>
      </c>
      <c r="AB100" s="68">
        <v>33734600</v>
      </c>
      <c r="AC100" s="68">
        <v>530723025</v>
      </c>
    </row>
    <row r="101" spans="1:29" ht="12.75">
      <c r="A101" s="61" t="s">
        <v>29</v>
      </c>
      <c r="B101" s="62" t="s">
        <v>226</v>
      </c>
      <c r="C101" s="63" t="s">
        <v>227</v>
      </c>
      <c r="D101" s="61" t="s">
        <v>27</v>
      </c>
      <c r="E101" s="61">
        <v>16</v>
      </c>
      <c r="F101" s="64"/>
      <c r="G101" s="64" t="s">
        <v>22</v>
      </c>
      <c r="H101" s="64"/>
      <c r="I101" s="64" t="s">
        <v>23</v>
      </c>
      <c r="J101" s="65">
        <v>22467</v>
      </c>
      <c r="K101" s="66">
        <f t="shared" si="76"/>
        <v>7482.618952241065</v>
      </c>
      <c r="L101" s="67">
        <f t="shared" si="77"/>
        <v>0.05582942621120786</v>
      </c>
      <c r="M101" s="67">
        <f t="shared" si="78"/>
        <v>0.37533377986157623</v>
      </c>
      <c r="N101" s="67">
        <f t="shared" si="79"/>
        <v>0.15310337128823398</v>
      </c>
      <c r="O101" s="67">
        <f t="shared" si="80"/>
        <v>0.16332217012726055</v>
      </c>
      <c r="P101" s="67">
        <f t="shared" si="81"/>
        <v>0.10791024782317482</v>
      </c>
      <c r="Q101" s="67">
        <f t="shared" si="82"/>
        <v>0.03454119223040857</v>
      </c>
      <c r="R101" s="67">
        <f t="shared" si="83"/>
        <v>0.06836793927215896</v>
      </c>
      <c r="S101" s="67">
        <f t="shared" si="84"/>
        <v>0.04159187318597901</v>
      </c>
      <c r="T101" s="67">
        <f t="shared" si="85"/>
        <v>1</v>
      </c>
      <c r="U101" s="68">
        <v>168112000</v>
      </c>
      <c r="V101" s="68">
        <v>68575000</v>
      </c>
      <c r="W101" s="68">
        <v>73152000</v>
      </c>
      <c r="X101" s="68">
        <v>48333000</v>
      </c>
      <c r="Y101" s="68">
        <v>15471000</v>
      </c>
      <c r="Z101" s="68">
        <v>25006000</v>
      </c>
      <c r="AA101" s="68">
        <v>30622000</v>
      </c>
      <c r="AB101" s="68">
        <v>18629000</v>
      </c>
      <c r="AC101" s="68">
        <v>447900000</v>
      </c>
    </row>
    <row r="102" spans="1:29" ht="12.75">
      <c r="A102" s="61" t="s">
        <v>29</v>
      </c>
      <c r="B102" s="62" t="s">
        <v>230</v>
      </c>
      <c r="C102" s="63" t="s">
        <v>231</v>
      </c>
      <c r="D102" s="61" t="s">
        <v>27</v>
      </c>
      <c r="E102" s="61">
        <v>16</v>
      </c>
      <c r="F102" s="64"/>
      <c r="G102" s="64" t="s">
        <v>22</v>
      </c>
      <c r="H102" s="64" t="s">
        <v>22</v>
      </c>
      <c r="I102" s="64"/>
      <c r="J102" s="65">
        <v>18902</v>
      </c>
      <c r="K102" s="66">
        <f t="shared" si="76"/>
        <v>7932.038197016189</v>
      </c>
      <c r="L102" s="67">
        <f t="shared" si="77"/>
        <v>0.0944997342080001</v>
      </c>
      <c r="M102" s="67">
        <f t="shared" si="78"/>
        <v>0.42517698136639476</v>
      </c>
      <c r="N102" s="67">
        <f t="shared" si="79"/>
        <v>0.16976386881851965</v>
      </c>
      <c r="O102" s="67">
        <f t="shared" si="80"/>
        <v>0.08168426185866283</v>
      </c>
      <c r="P102" s="67">
        <f t="shared" si="81"/>
        <v>0.08775875486553458</v>
      </c>
      <c r="Q102" s="67">
        <f t="shared" si="82"/>
        <v>0.05571681989977532</v>
      </c>
      <c r="R102" s="67">
        <f t="shared" si="83"/>
        <v>0.053663021094408084</v>
      </c>
      <c r="S102" s="67">
        <f t="shared" si="84"/>
        <v>0.031736557888704685</v>
      </c>
      <c r="T102" s="67">
        <f t="shared" si="85"/>
        <v>1</v>
      </c>
      <c r="U102" s="68">
        <v>149931386</v>
      </c>
      <c r="V102" s="68">
        <v>59864323</v>
      </c>
      <c r="W102" s="68">
        <v>28804557</v>
      </c>
      <c r="X102" s="68">
        <v>30946623</v>
      </c>
      <c r="Y102" s="68">
        <v>19647583</v>
      </c>
      <c r="Z102" s="68">
        <v>33323714</v>
      </c>
      <c r="AA102" s="68">
        <v>18923346</v>
      </c>
      <c r="AB102" s="68">
        <v>11191354</v>
      </c>
      <c r="AC102" s="68">
        <v>352632886</v>
      </c>
    </row>
    <row r="103" spans="1:29" ht="13.5" thickBot="1">
      <c r="A103" s="61" t="s">
        <v>29</v>
      </c>
      <c r="B103" s="62" t="s">
        <v>258</v>
      </c>
      <c r="C103" s="63" t="s">
        <v>259</v>
      </c>
      <c r="D103" s="61" t="s">
        <v>27</v>
      </c>
      <c r="E103" s="61">
        <v>15</v>
      </c>
      <c r="F103" s="64"/>
      <c r="G103" s="64" t="s">
        <v>22</v>
      </c>
      <c r="H103" s="64" t="s">
        <v>22</v>
      </c>
      <c r="I103" s="64" t="s">
        <v>23</v>
      </c>
      <c r="J103" s="65">
        <v>46945</v>
      </c>
      <c r="K103" s="66">
        <f t="shared" si="76"/>
        <v>10339.212930024496</v>
      </c>
      <c r="L103" s="69">
        <f t="shared" si="77"/>
        <v>0.06709399091072174</v>
      </c>
      <c r="M103" s="69">
        <f t="shared" si="78"/>
        <v>0.364530007143934</v>
      </c>
      <c r="N103" s="69">
        <f t="shared" si="79"/>
        <v>0.2590982425435668</v>
      </c>
      <c r="O103" s="69">
        <f t="shared" si="80"/>
        <v>0.035650634004053425</v>
      </c>
      <c r="P103" s="69">
        <f t="shared" si="81"/>
        <v>0.08072651515245963</v>
      </c>
      <c r="Q103" s="69">
        <f t="shared" si="82"/>
        <v>0.03283230314493366</v>
      </c>
      <c r="R103" s="69">
        <f t="shared" si="83"/>
        <v>0.10326410161668964</v>
      </c>
      <c r="S103" s="69">
        <f t="shared" si="84"/>
        <v>0.05680420548364115</v>
      </c>
      <c r="T103" s="69">
        <f t="shared" si="85"/>
        <v>1</v>
      </c>
      <c r="U103" s="68">
        <v>485374351</v>
      </c>
      <c r="V103" s="68">
        <v>344991191</v>
      </c>
      <c r="W103" s="68">
        <v>47469078</v>
      </c>
      <c r="X103" s="68">
        <v>107487941</v>
      </c>
      <c r="Y103" s="68">
        <v>43716450</v>
      </c>
      <c r="Z103" s="68">
        <v>89336136</v>
      </c>
      <c r="AA103" s="68">
        <v>137496901</v>
      </c>
      <c r="AB103" s="68">
        <v>75635212</v>
      </c>
      <c r="AC103" s="68">
        <v>1331507260</v>
      </c>
    </row>
    <row r="104" spans="1:29" ht="12.75">
      <c r="A104" s="61"/>
      <c r="B104" s="62"/>
      <c r="C104" s="63"/>
      <c r="D104" s="61"/>
      <c r="E104" s="61"/>
      <c r="F104" s="64"/>
      <c r="G104" s="64"/>
      <c r="H104" s="64"/>
      <c r="I104" s="64"/>
      <c r="J104" s="65"/>
      <c r="K104" s="66"/>
      <c r="L104" s="67">
        <f>SUM(L97:L103)</f>
        <v>0.4699359109727983</v>
      </c>
      <c r="M104" s="67">
        <f aca="true" t="shared" si="86" ref="M104:T104">SUM(M97:M103)</f>
        <v>2.508968807431262</v>
      </c>
      <c r="N104" s="67">
        <f t="shared" si="86"/>
        <v>1.5656144820468025</v>
      </c>
      <c r="O104" s="67">
        <f t="shared" si="86"/>
        <v>0.6159570950818631</v>
      </c>
      <c r="P104" s="67">
        <f t="shared" si="86"/>
        <v>0.6420327064436391</v>
      </c>
      <c r="Q104" s="67">
        <f t="shared" si="86"/>
        <v>0.30402159764702874</v>
      </c>
      <c r="R104" s="67">
        <f t="shared" si="86"/>
        <v>0.5485961891157283</v>
      </c>
      <c r="S104" s="67">
        <f t="shared" si="86"/>
        <v>0.3448732112608781</v>
      </c>
      <c r="T104" s="67">
        <f t="shared" si="86"/>
        <v>7</v>
      </c>
      <c r="U104" s="68"/>
      <c r="V104" s="68"/>
      <c r="W104" s="68"/>
      <c r="X104" s="68"/>
      <c r="Y104" s="68"/>
      <c r="Z104" s="68"/>
      <c r="AA104" s="68"/>
      <c r="AB104" s="68"/>
      <c r="AC104" s="68"/>
    </row>
    <row r="105" spans="1:29" ht="13.5" thickBot="1">
      <c r="A105" s="61"/>
      <c r="B105" s="62"/>
      <c r="C105" s="63"/>
      <c r="D105" s="61"/>
      <c r="E105" s="61"/>
      <c r="F105" s="64"/>
      <c r="G105" s="64"/>
      <c r="H105" s="64"/>
      <c r="I105" s="64"/>
      <c r="J105" s="65"/>
      <c r="K105" s="66"/>
      <c r="L105" s="70">
        <f>L104/7</f>
        <v>0.06713370156754261</v>
      </c>
      <c r="M105" s="70">
        <f aca="true" t="shared" si="87" ref="M105:S105">M104/7</f>
        <v>0.35842411534732316</v>
      </c>
      <c r="N105" s="70">
        <f t="shared" si="87"/>
        <v>0.22365921172097178</v>
      </c>
      <c r="O105" s="70">
        <f t="shared" si="87"/>
        <v>0.08799387072598044</v>
      </c>
      <c r="P105" s="70">
        <f t="shared" si="87"/>
        <v>0.09171895806337702</v>
      </c>
      <c r="Q105" s="70">
        <f t="shared" si="87"/>
        <v>0.04343165680671839</v>
      </c>
      <c r="R105" s="70">
        <f t="shared" si="87"/>
        <v>0.07837088415938975</v>
      </c>
      <c r="S105" s="70">
        <f t="shared" si="87"/>
        <v>0.04926760160869687</v>
      </c>
      <c r="T105" s="70">
        <f>SUM(L105:S105)</f>
        <v>1</v>
      </c>
      <c r="U105" s="68"/>
      <c r="V105" s="68"/>
      <c r="W105" s="68"/>
      <c r="X105" s="68"/>
      <c r="Y105" s="68"/>
      <c r="Z105" s="68"/>
      <c r="AA105" s="68"/>
      <c r="AB105" s="68"/>
      <c r="AC105" s="68"/>
    </row>
    <row r="106" spans="1:29" ht="13.5" thickTop="1">
      <c r="A106" s="61"/>
      <c r="B106" s="62"/>
      <c r="C106" s="63"/>
      <c r="D106" s="74"/>
      <c r="E106" s="74"/>
      <c r="F106" s="75"/>
      <c r="G106" s="75"/>
      <c r="H106" s="75" t="s">
        <v>334</v>
      </c>
      <c r="I106" s="75"/>
      <c r="J106" s="76"/>
      <c r="K106" s="77"/>
      <c r="L106" s="79"/>
      <c r="M106" s="78">
        <f>M105+N105+O105</f>
        <v>0.6700771977942753</v>
      </c>
      <c r="N106" s="67"/>
      <c r="O106" s="67"/>
      <c r="P106" s="67"/>
      <c r="Q106" s="67"/>
      <c r="R106" s="67"/>
      <c r="S106" s="67"/>
      <c r="T106" s="67"/>
      <c r="U106" s="68"/>
      <c r="V106" s="68"/>
      <c r="W106" s="68"/>
      <c r="X106" s="68"/>
      <c r="Y106" s="68"/>
      <c r="Z106" s="68"/>
      <c r="AA106" s="68"/>
      <c r="AB106" s="68"/>
      <c r="AC106" s="68"/>
    </row>
    <row r="107" spans="1:29" ht="12.75">
      <c r="A107" s="61" t="s">
        <v>24</v>
      </c>
      <c r="B107" s="62" t="s">
        <v>19</v>
      </c>
      <c r="C107" s="63" t="s">
        <v>305</v>
      </c>
      <c r="D107" s="61" t="s">
        <v>27</v>
      </c>
      <c r="E107" s="61">
        <v>15</v>
      </c>
      <c r="F107" s="64"/>
      <c r="G107" s="64"/>
      <c r="H107" s="64"/>
      <c r="I107" s="64" t="s">
        <v>23</v>
      </c>
      <c r="J107" s="65">
        <v>21191</v>
      </c>
      <c r="K107" s="66">
        <f>IF(J107&gt;0,U107/J107,"")</f>
        <v>7079.453588787693</v>
      </c>
      <c r="L107" s="72">
        <f>IF(AC107&gt;0,Z107/AC107,"")</f>
        <v>0.09916215587283798</v>
      </c>
      <c r="M107" s="72">
        <f>U107/AC107</f>
        <v>0.3352433519159525</v>
      </c>
      <c r="N107" s="72">
        <f>V107/AC107</f>
        <v>0.17289848378399708</v>
      </c>
      <c r="O107" s="72">
        <f>W107/AC107</f>
        <v>0.11313832378414546</v>
      </c>
      <c r="P107" s="72">
        <f>X107/AC107</f>
        <v>0.06907694307357834</v>
      </c>
      <c r="Q107" s="72">
        <f>Y107/AC107</f>
        <v>0.03588067443844962</v>
      </c>
      <c r="R107" s="72">
        <f>AA107/AC107</f>
        <v>0.11916873847334016</v>
      </c>
      <c r="S107" s="72">
        <f>AB107/AC107</f>
        <v>0.055431326423051604</v>
      </c>
      <c r="T107" s="72">
        <f>SUM(L107:S107)</f>
        <v>0.9999999977653529</v>
      </c>
      <c r="U107" s="68">
        <v>150020701</v>
      </c>
      <c r="V107" s="68">
        <v>77371711</v>
      </c>
      <c r="W107" s="68">
        <v>50629164</v>
      </c>
      <c r="X107" s="68">
        <v>30911788</v>
      </c>
      <c r="Y107" s="68">
        <v>16056527</v>
      </c>
      <c r="Z107" s="68">
        <v>44374858</v>
      </c>
      <c r="AA107" s="68">
        <v>53327762</v>
      </c>
      <c r="AB107" s="68">
        <v>24805403</v>
      </c>
      <c r="AC107" s="68">
        <v>447497915</v>
      </c>
    </row>
    <row r="108" spans="1:29" ht="12.75">
      <c r="A108" s="61"/>
      <c r="B108" s="62"/>
      <c r="C108" s="63"/>
      <c r="D108" s="74"/>
      <c r="E108" s="74"/>
      <c r="F108" s="75"/>
      <c r="G108" s="75"/>
      <c r="H108" s="75" t="s">
        <v>334</v>
      </c>
      <c r="I108" s="75"/>
      <c r="J108" s="76"/>
      <c r="K108" s="77"/>
      <c r="L108" s="79"/>
      <c r="M108" s="78">
        <f>M107+N107+O107</f>
        <v>0.6212801594840951</v>
      </c>
      <c r="N108" s="67"/>
      <c r="O108" s="67"/>
      <c r="P108" s="67"/>
      <c r="Q108" s="67"/>
      <c r="R108" s="67"/>
      <c r="S108" s="67"/>
      <c r="T108" s="67"/>
      <c r="U108" s="68"/>
      <c r="V108" s="68"/>
      <c r="W108" s="68"/>
      <c r="X108" s="68"/>
      <c r="Y108" s="68"/>
      <c r="Z108" s="68"/>
      <c r="AA108" s="68"/>
      <c r="AB108" s="68"/>
      <c r="AC108" s="68"/>
    </row>
    <row r="109" spans="1:29" ht="12.75">
      <c r="A109" s="49" t="s">
        <v>29</v>
      </c>
      <c r="B109" s="50" t="s">
        <v>42</v>
      </c>
      <c r="C109" s="51" t="s">
        <v>43</v>
      </c>
      <c r="D109" s="49" t="s">
        <v>28</v>
      </c>
      <c r="E109" s="49">
        <v>15</v>
      </c>
      <c r="F109" s="52" t="s">
        <v>22</v>
      </c>
      <c r="G109" s="52" t="s">
        <v>22</v>
      </c>
      <c r="H109" s="52" t="s">
        <v>22</v>
      </c>
      <c r="I109" s="52" t="s">
        <v>23</v>
      </c>
      <c r="J109" s="53">
        <v>32946</v>
      </c>
      <c r="K109" s="54">
        <f aca="true" t="shared" si="88" ref="K109:K117">IF(J109&gt;0,U109/J109,"")</f>
        <v>9857.099496145207</v>
      </c>
      <c r="L109" s="55">
        <f aca="true" t="shared" si="89" ref="L109:L117">IF(AC109&gt;0,Z109/AC109,"")</f>
        <v>0.07384592457610253</v>
      </c>
      <c r="M109" s="55">
        <f aca="true" t="shared" si="90" ref="M109:M117">U109/AC109</f>
        <v>0.3063059494199794</v>
      </c>
      <c r="N109" s="55">
        <f aca="true" t="shared" si="91" ref="N109:N117">V109/AC109</f>
        <v>0.3312507486646652</v>
      </c>
      <c r="O109" s="55">
        <f aca="true" t="shared" si="92" ref="O109:O117">W109/AC109</f>
        <v>0.06156640926750177</v>
      </c>
      <c r="P109" s="55">
        <f aca="true" t="shared" si="93" ref="P109:P117">X109/AC109</f>
        <v>0.09017931167181183</v>
      </c>
      <c r="Q109" s="55">
        <f aca="true" t="shared" si="94" ref="Q109:Q117">Y109/AC109</f>
        <v>0.025797451663379618</v>
      </c>
      <c r="R109" s="55">
        <f aca="true" t="shared" si="95" ref="R109:R117">AA109/AC109</f>
        <v>0.07486080732224697</v>
      </c>
      <c r="S109" s="55">
        <f aca="true" t="shared" si="96" ref="S109:S117">AB109/AC109</f>
        <v>0.03619339741431268</v>
      </c>
      <c r="T109" s="55">
        <f aca="true" t="shared" si="97" ref="T109:T117">SUM(L109:S109)</f>
        <v>1</v>
      </c>
      <c r="U109" s="56">
        <v>324752000</v>
      </c>
      <c r="V109" s="56">
        <v>351199000</v>
      </c>
      <c r="W109" s="56">
        <v>65274000</v>
      </c>
      <c r="X109" s="56">
        <v>95610000</v>
      </c>
      <c r="Y109" s="56">
        <v>27351000</v>
      </c>
      <c r="Z109" s="56">
        <v>78293000</v>
      </c>
      <c r="AA109" s="56">
        <v>79369000</v>
      </c>
      <c r="AB109" s="56">
        <v>38373000</v>
      </c>
      <c r="AC109" s="56">
        <v>1060221000</v>
      </c>
    </row>
    <row r="110" spans="1:29" ht="12.75">
      <c r="A110" s="49" t="s">
        <v>29</v>
      </c>
      <c r="B110" s="50" t="s">
        <v>112</v>
      </c>
      <c r="C110" s="51" t="s">
        <v>113</v>
      </c>
      <c r="D110" s="49" t="s">
        <v>28</v>
      </c>
      <c r="E110" s="49">
        <v>15</v>
      </c>
      <c r="F110" s="52" t="s">
        <v>22</v>
      </c>
      <c r="G110" s="52" t="s">
        <v>22</v>
      </c>
      <c r="H110" s="52" t="s">
        <v>22</v>
      </c>
      <c r="I110" s="52"/>
      <c r="J110" s="53">
        <v>25308</v>
      </c>
      <c r="K110" s="54">
        <f t="shared" si="88"/>
        <v>11359.372530425162</v>
      </c>
      <c r="L110" s="55">
        <f t="shared" si="89"/>
        <v>0.07292516182549409</v>
      </c>
      <c r="M110" s="55">
        <f t="shared" si="90"/>
        <v>0.33493217076842063</v>
      </c>
      <c r="N110" s="55">
        <f t="shared" si="91"/>
        <v>0.28127111653765674</v>
      </c>
      <c r="O110" s="55">
        <f t="shared" si="92"/>
        <v>0.06519272262947205</v>
      </c>
      <c r="P110" s="55">
        <f t="shared" si="93"/>
        <v>0.12472213549069591</v>
      </c>
      <c r="Q110" s="55">
        <f t="shared" si="94"/>
        <v>0.026715769655564513</v>
      </c>
      <c r="R110" s="55">
        <f t="shared" si="95"/>
        <v>0.06925408816169035</v>
      </c>
      <c r="S110" s="55">
        <f t="shared" si="96"/>
        <v>0.024986834931005716</v>
      </c>
      <c r="T110" s="55">
        <f t="shared" si="97"/>
        <v>1</v>
      </c>
      <c r="U110" s="56">
        <v>287483000</v>
      </c>
      <c r="V110" s="56">
        <v>241424000</v>
      </c>
      <c r="W110" s="56">
        <v>55957000</v>
      </c>
      <c r="X110" s="56">
        <v>107053000</v>
      </c>
      <c r="Y110" s="56">
        <v>22931000</v>
      </c>
      <c r="Z110" s="56">
        <v>62594000</v>
      </c>
      <c r="AA110" s="56">
        <v>59443000</v>
      </c>
      <c r="AB110" s="56">
        <v>21447000</v>
      </c>
      <c r="AC110" s="56">
        <v>858332000</v>
      </c>
    </row>
    <row r="111" spans="1:29" ht="12.75">
      <c r="A111" s="49" t="s">
        <v>29</v>
      </c>
      <c r="B111" s="50" t="s">
        <v>120</v>
      </c>
      <c r="C111" s="51" t="s">
        <v>121</v>
      </c>
      <c r="D111" s="49" t="s">
        <v>28</v>
      </c>
      <c r="E111" s="49">
        <v>15</v>
      </c>
      <c r="F111" s="52" t="s">
        <v>22</v>
      </c>
      <c r="G111" s="52" t="s">
        <v>22</v>
      </c>
      <c r="H111" s="52"/>
      <c r="I111" s="52"/>
      <c r="J111" s="53">
        <v>23500</v>
      </c>
      <c r="K111" s="54">
        <f t="shared" si="88"/>
        <v>10976.79404255319</v>
      </c>
      <c r="L111" s="55">
        <f t="shared" si="89"/>
        <v>0.06275944563500198</v>
      </c>
      <c r="M111" s="55">
        <f t="shared" si="90"/>
        <v>0.27502143148016955</v>
      </c>
      <c r="N111" s="55">
        <f t="shared" si="91"/>
        <v>0.2585164626416778</v>
      </c>
      <c r="O111" s="55">
        <f t="shared" si="92"/>
        <v>0.20827196127814257</v>
      </c>
      <c r="P111" s="55">
        <f t="shared" si="93"/>
        <v>0.08962921297434726</v>
      </c>
      <c r="Q111" s="55">
        <f t="shared" si="94"/>
        <v>0.02434721761259719</v>
      </c>
      <c r="R111" s="55">
        <f t="shared" si="95"/>
        <v>0.05922964051550596</v>
      </c>
      <c r="S111" s="55">
        <f t="shared" si="96"/>
        <v>0.02222462786255769</v>
      </c>
      <c r="T111" s="55">
        <f t="shared" si="97"/>
        <v>1</v>
      </c>
      <c r="U111" s="56">
        <v>257954660</v>
      </c>
      <c r="V111" s="56">
        <v>242473926</v>
      </c>
      <c r="W111" s="56">
        <v>195347405</v>
      </c>
      <c r="X111" s="56">
        <v>84067169</v>
      </c>
      <c r="Y111" s="56">
        <v>22836323</v>
      </c>
      <c r="Z111" s="56">
        <v>58864836</v>
      </c>
      <c r="AA111" s="56">
        <v>55554077</v>
      </c>
      <c r="AB111" s="56">
        <v>20845453</v>
      </c>
      <c r="AC111" s="56">
        <v>937943849</v>
      </c>
    </row>
    <row r="112" spans="1:29" ht="12.75">
      <c r="A112" s="49" t="s">
        <v>29</v>
      </c>
      <c r="B112" s="50" t="s">
        <v>158</v>
      </c>
      <c r="C112" s="51" t="s">
        <v>159</v>
      </c>
      <c r="D112" s="49" t="s">
        <v>28</v>
      </c>
      <c r="E112" s="49">
        <v>15</v>
      </c>
      <c r="F112" s="52" t="s">
        <v>22</v>
      </c>
      <c r="G112" s="52" t="s">
        <v>22</v>
      </c>
      <c r="H112" s="52" t="s">
        <v>22</v>
      </c>
      <c r="I112" s="52"/>
      <c r="J112" s="53">
        <v>25641</v>
      </c>
      <c r="K112" s="54">
        <f t="shared" si="88"/>
        <v>8556.747825747825</v>
      </c>
      <c r="L112" s="55">
        <f t="shared" si="89"/>
        <v>0.034793626699141336</v>
      </c>
      <c r="M112" s="55">
        <f t="shared" si="90"/>
        <v>0.3456023564921111</v>
      </c>
      <c r="N112" s="55">
        <f t="shared" si="91"/>
        <v>0.24434114375068167</v>
      </c>
      <c r="O112" s="55">
        <f t="shared" si="92"/>
        <v>0.1401756252335938</v>
      </c>
      <c r="P112" s="55">
        <f t="shared" si="93"/>
        <v>0.08616927756044974</v>
      </c>
      <c r="Q112" s="55">
        <f t="shared" si="94"/>
        <v>0.055272085463482085</v>
      </c>
      <c r="R112" s="55">
        <f t="shared" si="95"/>
        <v>0.05816787576087968</v>
      </c>
      <c r="S112" s="55">
        <f t="shared" si="96"/>
        <v>0.035478009039660606</v>
      </c>
      <c r="T112" s="55">
        <f t="shared" si="97"/>
        <v>1</v>
      </c>
      <c r="U112" s="56">
        <v>219403571</v>
      </c>
      <c r="V112" s="56">
        <v>155118501</v>
      </c>
      <c r="W112" s="56">
        <v>88989650</v>
      </c>
      <c r="X112" s="56">
        <v>54704046</v>
      </c>
      <c r="Y112" s="56">
        <v>35089150</v>
      </c>
      <c r="Z112" s="56">
        <v>22088524</v>
      </c>
      <c r="AA112" s="56">
        <v>36927525</v>
      </c>
      <c r="AB112" s="56">
        <v>22523000</v>
      </c>
      <c r="AC112" s="56">
        <v>634843967</v>
      </c>
    </row>
    <row r="113" spans="1:29" ht="12.75">
      <c r="A113" s="49" t="s">
        <v>29</v>
      </c>
      <c r="B113" s="50" t="s">
        <v>242</v>
      </c>
      <c r="C113" s="51" t="s">
        <v>243</v>
      </c>
      <c r="D113" s="49" t="s">
        <v>28</v>
      </c>
      <c r="E113" s="49">
        <v>15</v>
      </c>
      <c r="F113" s="52" t="s">
        <v>22</v>
      </c>
      <c r="G113" s="52" t="s">
        <v>22</v>
      </c>
      <c r="H113" s="52"/>
      <c r="I113" s="52"/>
      <c r="J113" s="53">
        <v>23817</v>
      </c>
      <c r="K113" s="54">
        <f t="shared" si="88"/>
        <v>9525.04971239031</v>
      </c>
      <c r="L113" s="55">
        <f t="shared" si="89"/>
        <v>0.0649025567951686</v>
      </c>
      <c r="M113" s="55">
        <f t="shared" si="90"/>
        <v>0.3873488704234132</v>
      </c>
      <c r="N113" s="55">
        <f t="shared" si="91"/>
        <v>0.1709835017151907</v>
      </c>
      <c r="O113" s="55">
        <f t="shared" si="92"/>
        <v>0.08324941060235831</v>
      </c>
      <c r="P113" s="55">
        <f t="shared" si="93"/>
        <v>0.09192899004493324</v>
      </c>
      <c r="Q113" s="55">
        <f t="shared" si="94"/>
        <v>0.05257983063219843</v>
      </c>
      <c r="R113" s="55">
        <f t="shared" si="95"/>
        <v>0.0693240001887142</v>
      </c>
      <c r="S113" s="55">
        <f t="shared" si="96"/>
        <v>0.07968283959802332</v>
      </c>
      <c r="T113" s="55">
        <f t="shared" si="97"/>
        <v>1</v>
      </c>
      <c r="U113" s="56">
        <v>226858109</v>
      </c>
      <c r="V113" s="56">
        <v>100139685</v>
      </c>
      <c r="W113" s="56">
        <v>48756574</v>
      </c>
      <c r="X113" s="56">
        <v>53839932</v>
      </c>
      <c r="Y113" s="56">
        <v>30794361</v>
      </c>
      <c r="Z113" s="56">
        <v>38011396</v>
      </c>
      <c r="AA113" s="56">
        <v>40600897</v>
      </c>
      <c r="AB113" s="56">
        <v>46667745</v>
      </c>
      <c r="AC113" s="56">
        <v>585668699</v>
      </c>
    </row>
    <row r="114" spans="1:29" ht="12.75">
      <c r="A114" s="49" t="s">
        <v>29</v>
      </c>
      <c r="B114" s="50" t="s">
        <v>248</v>
      </c>
      <c r="C114" s="51" t="s">
        <v>249</v>
      </c>
      <c r="D114" s="49" t="s">
        <v>28</v>
      </c>
      <c r="E114" s="49">
        <v>15</v>
      </c>
      <c r="F114" s="52" t="s">
        <v>22</v>
      </c>
      <c r="G114" s="52" t="s">
        <v>22</v>
      </c>
      <c r="H114" s="52"/>
      <c r="I114" s="52"/>
      <c r="J114" s="53">
        <v>26641</v>
      </c>
      <c r="K114" s="54">
        <f t="shared" si="88"/>
        <v>15481.537329679817</v>
      </c>
      <c r="L114" s="55">
        <f t="shared" si="89"/>
        <v>0.0723260669366893</v>
      </c>
      <c r="M114" s="55">
        <f t="shared" si="90"/>
        <v>0.39073611084208476</v>
      </c>
      <c r="N114" s="55">
        <f t="shared" si="91"/>
        <v>0.1816679178909881</v>
      </c>
      <c r="O114" s="55">
        <f t="shared" si="92"/>
        <v>0.11297344127617237</v>
      </c>
      <c r="P114" s="55">
        <f t="shared" si="93"/>
        <v>0.08140860437326788</v>
      </c>
      <c r="Q114" s="55">
        <f t="shared" si="94"/>
        <v>0.04276522136929646</v>
      </c>
      <c r="R114" s="55">
        <f t="shared" si="95"/>
        <v>0.07733483832799304</v>
      </c>
      <c r="S114" s="55">
        <f t="shared" si="96"/>
        <v>0.04078779898350808</v>
      </c>
      <c r="T114" s="55">
        <f t="shared" si="97"/>
        <v>1</v>
      </c>
      <c r="U114" s="56">
        <v>412443636</v>
      </c>
      <c r="V114" s="56">
        <v>191760563</v>
      </c>
      <c r="W114" s="56">
        <v>119249733</v>
      </c>
      <c r="X114" s="56">
        <v>85931297</v>
      </c>
      <c r="Y114" s="56">
        <v>45141063</v>
      </c>
      <c r="Z114" s="56">
        <v>76344175</v>
      </c>
      <c r="AA114" s="56">
        <v>81631211</v>
      </c>
      <c r="AB114" s="56">
        <v>43053784</v>
      </c>
      <c r="AC114" s="56">
        <v>1055555462</v>
      </c>
    </row>
    <row r="115" spans="1:29" ht="12.75">
      <c r="A115" s="49" t="s">
        <v>29</v>
      </c>
      <c r="B115" s="50" t="s">
        <v>270</v>
      </c>
      <c r="C115" s="51" t="s">
        <v>271</v>
      </c>
      <c r="D115" s="49" t="s">
        <v>28</v>
      </c>
      <c r="E115" s="49">
        <v>15</v>
      </c>
      <c r="F115" s="52" t="s">
        <v>22</v>
      </c>
      <c r="G115" s="52" t="s">
        <v>22</v>
      </c>
      <c r="H115" s="52"/>
      <c r="I115" s="52" t="s">
        <v>23</v>
      </c>
      <c r="J115" s="53">
        <v>24185</v>
      </c>
      <c r="K115" s="54">
        <f t="shared" si="88"/>
        <v>10953.111432706222</v>
      </c>
      <c r="L115" s="55">
        <f t="shared" si="89"/>
        <v>0.06302376191885435</v>
      </c>
      <c r="M115" s="55">
        <f t="shared" si="90"/>
        <v>0.23900957117387633</v>
      </c>
      <c r="N115" s="55">
        <f t="shared" si="91"/>
        <v>0.19651673511812387</v>
      </c>
      <c r="O115" s="55">
        <f t="shared" si="92"/>
        <v>0.34453970304819515</v>
      </c>
      <c r="P115" s="55">
        <f t="shared" si="93"/>
        <v>0.06431850499130222</v>
      </c>
      <c r="Q115" s="55">
        <f t="shared" si="94"/>
        <v>0.01691105882013267</v>
      </c>
      <c r="R115" s="55">
        <f t="shared" si="95"/>
        <v>0.045053449881262586</v>
      </c>
      <c r="S115" s="55">
        <f t="shared" si="96"/>
        <v>0.030627215048252863</v>
      </c>
      <c r="T115" s="55">
        <f t="shared" si="97"/>
        <v>1</v>
      </c>
      <c r="U115" s="56">
        <v>264901000</v>
      </c>
      <c r="V115" s="56">
        <v>217805000</v>
      </c>
      <c r="W115" s="56">
        <v>381863000</v>
      </c>
      <c r="X115" s="56">
        <v>71286000</v>
      </c>
      <c r="Y115" s="56">
        <v>18743000</v>
      </c>
      <c r="Z115" s="56">
        <v>69851000</v>
      </c>
      <c r="AA115" s="56">
        <v>49934000</v>
      </c>
      <c r="AB115" s="56">
        <v>33945000</v>
      </c>
      <c r="AC115" s="56">
        <v>1108328000</v>
      </c>
    </row>
    <row r="116" spans="1:29" ht="12.75">
      <c r="A116" s="49" t="s">
        <v>29</v>
      </c>
      <c r="B116" s="50" t="s">
        <v>284</v>
      </c>
      <c r="C116" s="51" t="s">
        <v>285</v>
      </c>
      <c r="D116" s="49" t="s">
        <v>28</v>
      </c>
      <c r="E116" s="49">
        <v>15</v>
      </c>
      <c r="F116" s="52" t="s">
        <v>22</v>
      </c>
      <c r="G116" s="52" t="s">
        <v>22</v>
      </c>
      <c r="H116" s="52" t="s">
        <v>22</v>
      </c>
      <c r="I116" s="52"/>
      <c r="J116" s="53">
        <v>21503</v>
      </c>
      <c r="K116" s="54">
        <f t="shared" si="88"/>
        <v>12237.91545365763</v>
      </c>
      <c r="L116" s="55">
        <f t="shared" si="89"/>
        <v>0.08253983216390724</v>
      </c>
      <c r="M116" s="55">
        <f t="shared" si="90"/>
        <v>0.3139784821328345</v>
      </c>
      <c r="N116" s="55">
        <f t="shared" si="91"/>
        <v>0.30655795395259955</v>
      </c>
      <c r="O116" s="55">
        <f t="shared" si="92"/>
        <v>0.028524394164956637</v>
      </c>
      <c r="P116" s="55">
        <f t="shared" si="93"/>
        <v>0.13198894272040246</v>
      </c>
      <c r="Q116" s="55">
        <f t="shared" si="94"/>
        <v>0.03263043473597227</v>
      </c>
      <c r="R116" s="55">
        <f t="shared" si="95"/>
        <v>0.064689869442901</v>
      </c>
      <c r="S116" s="55">
        <f t="shared" si="96"/>
        <v>0.039090090686426326</v>
      </c>
      <c r="T116" s="55">
        <f t="shared" si="97"/>
        <v>1</v>
      </c>
      <c r="U116" s="56">
        <v>263151896</v>
      </c>
      <c r="V116" s="56">
        <v>256932597</v>
      </c>
      <c r="W116" s="56">
        <v>23906888</v>
      </c>
      <c r="X116" s="56">
        <v>110622678</v>
      </c>
      <c r="Y116" s="56">
        <v>27348246</v>
      </c>
      <c r="Z116" s="56">
        <v>69178350</v>
      </c>
      <c r="AA116" s="56">
        <v>54217925</v>
      </c>
      <c r="AB116" s="56">
        <v>32762218</v>
      </c>
      <c r="AC116" s="56">
        <v>838120798</v>
      </c>
    </row>
    <row r="117" spans="1:29" ht="13.5" thickBot="1">
      <c r="A117" s="49" t="s">
        <v>29</v>
      </c>
      <c r="B117" s="50" t="s">
        <v>288</v>
      </c>
      <c r="C117" s="51" t="s">
        <v>289</v>
      </c>
      <c r="D117" s="49" t="s">
        <v>28</v>
      </c>
      <c r="E117" s="49">
        <v>15</v>
      </c>
      <c r="F117" s="52" t="s">
        <v>22</v>
      </c>
      <c r="G117" s="52" t="s">
        <v>22</v>
      </c>
      <c r="H117" s="52" t="s">
        <v>22</v>
      </c>
      <c r="I117" s="52"/>
      <c r="J117" s="53">
        <v>35569</v>
      </c>
      <c r="K117" s="54">
        <f t="shared" si="88"/>
        <v>21210.559700863112</v>
      </c>
      <c r="L117" s="57">
        <f t="shared" si="89"/>
        <v>0.06717541969359707</v>
      </c>
      <c r="M117" s="57">
        <f t="shared" si="90"/>
        <v>0.3793478293017347</v>
      </c>
      <c r="N117" s="57">
        <f t="shared" si="91"/>
        <v>0.2990787100759836</v>
      </c>
      <c r="O117" s="57">
        <f t="shared" si="92"/>
        <v>0.017517150795570525</v>
      </c>
      <c r="P117" s="57">
        <f t="shared" si="93"/>
        <v>0.10484698020671716</v>
      </c>
      <c r="Q117" s="57">
        <f t="shared" si="94"/>
        <v>0.01376276837076844</v>
      </c>
      <c r="R117" s="57">
        <f t="shared" si="95"/>
        <v>0.08559503095565613</v>
      </c>
      <c r="S117" s="57">
        <f t="shared" si="96"/>
        <v>0.032676110599972406</v>
      </c>
      <c r="T117" s="57">
        <f t="shared" si="97"/>
        <v>1</v>
      </c>
      <c r="U117" s="56">
        <v>754438398</v>
      </c>
      <c r="V117" s="56">
        <v>594800986</v>
      </c>
      <c r="W117" s="56">
        <v>34837714</v>
      </c>
      <c r="X117" s="56">
        <v>208517307</v>
      </c>
      <c r="Y117" s="56">
        <v>27371083</v>
      </c>
      <c r="Z117" s="56">
        <v>133596958</v>
      </c>
      <c r="AA117" s="56">
        <v>170229465</v>
      </c>
      <c r="AB117" s="56">
        <v>64985511</v>
      </c>
      <c r="AC117" s="56">
        <v>1988777422</v>
      </c>
    </row>
    <row r="118" spans="1:29" ht="12.75">
      <c r="A118" s="49"/>
      <c r="B118" s="50"/>
      <c r="C118" s="51"/>
      <c r="D118" s="49"/>
      <c r="E118" s="49"/>
      <c r="F118" s="52"/>
      <c r="G118" s="52"/>
      <c r="H118" s="52"/>
      <c r="I118" s="52"/>
      <c r="J118" s="53"/>
      <c r="K118" s="54"/>
      <c r="L118" s="55">
        <f>SUM(L109:L117)</f>
        <v>0.5942917962439564</v>
      </c>
      <c r="M118" s="55">
        <f aca="true" t="shared" si="98" ref="M118:T118">SUM(M109:M117)</f>
        <v>2.9722827720346245</v>
      </c>
      <c r="N118" s="55">
        <f t="shared" si="98"/>
        <v>2.2701842903475673</v>
      </c>
      <c r="O118" s="55">
        <f t="shared" si="98"/>
        <v>1.0620108182959633</v>
      </c>
      <c r="P118" s="55">
        <f t="shared" si="98"/>
        <v>0.8651919600339277</v>
      </c>
      <c r="Q118" s="55">
        <f t="shared" si="98"/>
        <v>0.29078183832339166</v>
      </c>
      <c r="R118" s="55">
        <f t="shared" si="98"/>
        <v>0.6035096005568499</v>
      </c>
      <c r="S118" s="55">
        <f t="shared" si="98"/>
        <v>0.3417469241637197</v>
      </c>
      <c r="T118" s="55">
        <f t="shared" si="98"/>
        <v>9</v>
      </c>
      <c r="U118" s="56"/>
      <c r="V118" s="56"/>
      <c r="W118" s="56"/>
      <c r="X118" s="56"/>
      <c r="Y118" s="56"/>
      <c r="Z118" s="56"/>
      <c r="AA118" s="56"/>
      <c r="AB118" s="56"/>
      <c r="AC118" s="56"/>
    </row>
    <row r="119" spans="1:29" ht="13.5" thickBot="1">
      <c r="A119" s="49"/>
      <c r="B119" s="50"/>
      <c r="C119" s="51"/>
      <c r="D119" s="49"/>
      <c r="E119" s="49"/>
      <c r="F119" s="52"/>
      <c r="G119" s="52"/>
      <c r="H119" s="52"/>
      <c r="I119" s="52"/>
      <c r="J119" s="53"/>
      <c r="K119" s="54"/>
      <c r="L119" s="58">
        <f>L118/9</f>
        <v>0.06603242180488406</v>
      </c>
      <c r="M119" s="58">
        <f aca="true" t="shared" si="99" ref="M119:S119">M118/9</f>
        <v>0.3302536413371805</v>
      </c>
      <c r="N119" s="58">
        <f t="shared" si="99"/>
        <v>0.2522426989275075</v>
      </c>
      <c r="O119" s="58">
        <f t="shared" si="99"/>
        <v>0.11800120203288482</v>
      </c>
      <c r="P119" s="58">
        <f t="shared" si="99"/>
        <v>0.09613244000376975</v>
      </c>
      <c r="Q119" s="58">
        <f t="shared" si="99"/>
        <v>0.03230909314704352</v>
      </c>
      <c r="R119" s="58">
        <f t="shared" si="99"/>
        <v>0.06705662228409442</v>
      </c>
      <c r="S119" s="58">
        <f t="shared" si="99"/>
        <v>0.03797188046263553</v>
      </c>
      <c r="T119" s="58">
        <f>SUM(L119:S119)</f>
        <v>1</v>
      </c>
      <c r="U119" s="56"/>
      <c r="V119" s="56"/>
      <c r="W119" s="56"/>
      <c r="X119" s="56"/>
      <c r="Y119" s="56"/>
      <c r="Z119" s="56"/>
      <c r="AA119" s="56"/>
      <c r="AB119" s="56"/>
      <c r="AC119" s="56"/>
    </row>
    <row r="120" spans="1:29" ht="13.5" thickTop="1">
      <c r="A120" s="49"/>
      <c r="B120" s="50"/>
      <c r="C120" s="51"/>
      <c r="D120" s="74"/>
      <c r="E120" s="74"/>
      <c r="F120" s="75"/>
      <c r="G120" s="75"/>
      <c r="H120" s="75" t="s">
        <v>334</v>
      </c>
      <c r="I120" s="75"/>
      <c r="J120" s="76"/>
      <c r="K120" s="77"/>
      <c r="L120" s="79"/>
      <c r="M120" s="78">
        <f>M119+N119+O119</f>
        <v>0.7004975422975728</v>
      </c>
      <c r="N120" s="55"/>
      <c r="O120" s="55"/>
      <c r="P120" s="55"/>
      <c r="Q120" s="55"/>
      <c r="R120" s="55"/>
      <c r="S120" s="55"/>
      <c r="T120" s="55"/>
      <c r="U120" s="56"/>
      <c r="V120" s="56"/>
      <c r="W120" s="56"/>
      <c r="X120" s="56"/>
      <c r="Y120" s="56"/>
      <c r="Z120" s="56"/>
      <c r="AA120" s="56"/>
      <c r="AB120" s="56"/>
      <c r="AC120" s="56"/>
    </row>
    <row r="121" spans="1:29" ht="12.75">
      <c r="A121" s="49" t="s">
        <v>18</v>
      </c>
      <c r="B121" s="50" t="s">
        <v>19</v>
      </c>
      <c r="C121" s="51" t="s">
        <v>20</v>
      </c>
      <c r="D121" s="49" t="s">
        <v>28</v>
      </c>
      <c r="E121" s="49">
        <v>15</v>
      </c>
      <c r="F121" s="52" t="s">
        <v>22</v>
      </c>
      <c r="G121" s="52"/>
      <c r="H121" s="52"/>
      <c r="I121" s="52" t="s">
        <v>23</v>
      </c>
      <c r="J121" s="53">
        <v>20874</v>
      </c>
      <c r="K121" s="54">
        <f>IF(J121&gt;0,U121/J121,"")</f>
        <v>9179.824422726837</v>
      </c>
      <c r="L121" s="60">
        <f>IF(AC121&gt;0,Z121/AC121,"")</f>
        <v>0.06388538521184856</v>
      </c>
      <c r="M121" s="60">
        <f>U121/AC121</f>
        <v>0.257780708397756</v>
      </c>
      <c r="N121" s="60">
        <f>V121/AC121</f>
        <v>0.1776586110624238</v>
      </c>
      <c r="O121" s="60">
        <f>W121/AC121</f>
        <v>0.29720556747225846</v>
      </c>
      <c r="P121" s="60">
        <f>X121/AC121</f>
        <v>0.04821518091405418</v>
      </c>
      <c r="Q121" s="60">
        <f>Y121/AC121</f>
        <v>0.02555929383397081</v>
      </c>
      <c r="R121" s="60">
        <f>AA121/AC121</f>
        <v>0.08620123979560307</v>
      </c>
      <c r="S121" s="60">
        <f>AB121/AC121</f>
        <v>0.043494013312085036</v>
      </c>
      <c r="T121" s="60">
        <f>SUM(L121:S121)</f>
        <v>0.9999999999999999</v>
      </c>
      <c r="U121" s="56">
        <v>191619655</v>
      </c>
      <c r="V121" s="56">
        <v>132061402</v>
      </c>
      <c r="W121" s="56">
        <v>220925874</v>
      </c>
      <c r="X121" s="56">
        <v>35840449</v>
      </c>
      <c r="Y121" s="56">
        <v>18999339</v>
      </c>
      <c r="Z121" s="56">
        <v>47488796</v>
      </c>
      <c r="AA121" s="56">
        <v>64077145</v>
      </c>
      <c r="AB121" s="56">
        <v>32330999</v>
      </c>
      <c r="AC121" s="56">
        <v>743343659</v>
      </c>
    </row>
    <row r="122" spans="1:29" ht="12.75">
      <c r="A122" s="61"/>
      <c r="B122" s="62"/>
      <c r="C122" s="63"/>
      <c r="D122" s="74"/>
      <c r="E122" s="74"/>
      <c r="F122" s="75"/>
      <c r="G122" s="75"/>
      <c r="H122" s="75" t="s">
        <v>334</v>
      </c>
      <c r="I122" s="75"/>
      <c r="J122" s="76"/>
      <c r="K122" s="77"/>
      <c r="L122" s="79"/>
      <c r="M122" s="78">
        <f>M121+N121+O121</f>
        <v>0.7326448869324382</v>
      </c>
      <c r="N122" s="67"/>
      <c r="O122" s="67"/>
      <c r="P122" s="67"/>
      <c r="Q122" s="67"/>
      <c r="R122" s="67"/>
      <c r="S122" s="67"/>
      <c r="T122" s="67"/>
      <c r="U122" s="68"/>
      <c r="V122" s="68"/>
      <c r="W122" s="68"/>
      <c r="X122" s="68"/>
      <c r="Y122" s="68"/>
      <c r="Z122" s="68"/>
      <c r="AA122" s="68"/>
      <c r="AB122" s="68"/>
      <c r="AC122" s="68"/>
    </row>
    <row r="123" spans="1:29" ht="12.75">
      <c r="A123" s="61" t="s">
        <v>29</v>
      </c>
      <c r="B123" s="62" t="s">
        <v>46</v>
      </c>
      <c r="C123" s="63" t="s">
        <v>47</v>
      </c>
      <c r="D123" s="61" t="s">
        <v>28</v>
      </c>
      <c r="E123" s="61">
        <v>16</v>
      </c>
      <c r="F123" s="64"/>
      <c r="G123" s="64" t="s">
        <v>22</v>
      </c>
      <c r="H123" s="64"/>
      <c r="I123" s="64"/>
      <c r="J123" s="65">
        <v>15263</v>
      </c>
      <c r="K123" s="66">
        <f aca="true" t="shared" si="100" ref="K123:K129">IF(J123&gt;0,U123/J123,"")</f>
        <v>7104.936447618424</v>
      </c>
      <c r="L123" s="67">
        <f aca="true" t="shared" si="101" ref="L123:L129">IF(AC123&gt;0,Z123/AC123,"")</f>
        <v>0.09236981676133528</v>
      </c>
      <c r="M123" s="67">
        <f aca="true" t="shared" si="102" ref="M123:M129">U123/AC123</f>
        <v>0.27058090694396897</v>
      </c>
      <c r="N123" s="67">
        <f aca="true" t="shared" si="103" ref="N123:N129">V123/AC123</f>
        <v>0.23365703799815674</v>
      </c>
      <c r="O123" s="67">
        <f aca="true" t="shared" si="104" ref="O123:O129">W123/AC123</f>
        <v>0.16852505645961838</v>
      </c>
      <c r="P123" s="67">
        <f aca="true" t="shared" si="105" ref="P123:P129">X123/AC123</f>
        <v>0.07261011743656015</v>
      </c>
      <c r="Q123" s="67">
        <f aca="true" t="shared" si="106" ref="Q123:Q129">Y123/AC123</f>
        <v>0.04079113781613763</v>
      </c>
      <c r="R123" s="67">
        <f aca="true" t="shared" si="107" ref="R123:R129">AA123/AC123</f>
        <v>0.08181014041890826</v>
      </c>
      <c r="S123" s="67">
        <f aca="true" t="shared" si="108" ref="S123:S129">AB123/AC123</f>
        <v>0.0396557861653146</v>
      </c>
      <c r="T123" s="67">
        <f aca="true" t="shared" si="109" ref="T123:T129">SUM(L123:S123)</f>
        <v>1</v>
      </c>
      <c r="U123" s="68">
        <v>108442645</v>
      </c>
      <c r="V123" s="68">
        <v>93644402</v>
      </c>
      <c r="W123" s="68">
        <v>67540992</v>
      </c>
      <c r="X123" s="68">
        <v>29100476</v>
      </c>
      <c r="Y123" s="68">
        <v>16348156</v>
      </c>
      <c r="Z123" s="68">
        <v>37019712</v>
      </c>
      <c r="AA123" s="68">
        <v>32787635</v>
      </c>
      <c r="AB123" s="68">
        <v>15893133</v>
      </c>
      <c r="AC123" s="68">
        <v>400777151</v>
      </c>
    </row>
    <row r="124" spans="1:29" ht="12.75">
      <c r="A124" s="61" t="s">
        <v>29</v>
      </c>
      <c r="B124" s="62" t="s">
        <v>68</v>
      </c>
      <c r="C124" s="63" t="s">
        <v>69</v>
      </c>
      <c r="D124" s="61" t="s">
        <v>28</v>
      </c>
      <c r="E124" s="61">
        <v>15</v>
      </c>
      <c r="F124" s="64"/>
      <c r="G124" s="64" t="s">
        <v>22</v>
      </c>
      <c r="H124" s="64" t="s">
        <v>22</v>
      </c>
      <c r="I124" s="64" t="s">
        <v>23</v>
      </c>
      <c r="J124" s="65">
        <v>28079</v>
      </c>
      <c r="K124" s="66">
        <f t="shared" si="100"/>
        <v>9027.597991381459</v>
      </c>
      <c r="L124" s="67">
        <f t="shared" si="101"/>
        <v>0.05117194411559931</v>
      </c>
      <c r="M124" s="67">
        <f t="shared" si="102"/>
        <v>0.3966812787282734</v>
      </c>
      <c r="N124" s="67">
        <f t="shared" si="103"/>
        <v>0.3005371933957804</v>
      </c>
      <c r="O124" s="67">
        <f t="shared" si="104"/>
        <v>0.006987372417341174</v>
      </c>
      <c r="P124" s="67">
        <f t="shared" si="105"/>
        <v>0.0889661826549875</v>
      </c>
      <c r="Q124" s="67">
        <f t="shared" si="106"/>
        <v>0.059165130771523536</v>
      </c>
      <c r="R124" s="67">
        <f t="shared" si="107"/>
        <v>0.07392933552955169</v>
      </c>
      <c r="S124" s="67">
        <f t="shared" si="108"/>
        <v>0.02256156238694298</v>
      </c>
      <c r="T124" s="67">
        <f t="shared" si="109"/>
        <v>0.9999999999999999</v>
      </c>
      <c r="U124" s="68">
        <v>253485924</v>
      </c>
      <c r="V124" s="68">
        <v>192048257</v>
      </c>
      <c r="W124" s="68">
        <v>4465047</v>
      </c>
      <c r="X124" s="68">
        <v>56850868</v>
      </c>
      <c r="Y124" s="68">
        <v>37807501</v>
      </c>
      <c r="Z124" s="68">
        <v>32699722</v>
      </c>
      <c r="AA124" s="68">
        <v>47242073</v>
      </c>
      <c r="AB124" s="68">
        <v>14417213</v>
      </c>
      <c r="AC124" s="68">
        <v>639016605</v>
      </c>
    </row>
    <row r="125" spans="1:29" ht="12.75">
      <c r="A125" s="61" t="s">
        <v>29</v>
      </c>
      <c r="B125" s="62" t="s">
        <v>114</v>
      </c>
      <c r="C125" s="63" t="s">
        <v>115</v>
      </c>
      <c r="D125" s="61" t="s">
        <v>28</v>
      </c>
      <c r="E125" s="61">
        <v>15</v>
      </c>
      <c r="F125" s="64"/>
      <c r="G125" s="64" t="s">
        <v>22</v>
      </c>
      <c r="H125" s="64" t="s">
        <v>22</v>
      </c>
      <c r="I125" s="64"/>
      <c r="J125" s="65">
        <v>23398</v>
      </c>
      <c r="K125" s="66">
        <f t="shared" si="100"/>
        <v>12044.219420463287</v>
      </c>
      <c r="L125" s="67">
        <f t="shared" si="101"/>
        <v>0.06687149718189567</v>
      </c>
      <c r="M125" s="67">
        <f t="shared" si="102"/>
        <v>0.3911942225500177</v>
      </c>
      <c r="N125" s="67">
        <f t="shared" si="103"/>
        <v>0.24823425201057733</v>
      </c>
      <c r="O125" s="67">
        <f t="shared" si="104"/>
        <v>0.0474390488877982</v>
      </c>
      <c r="P125" s="67">
        <f t="shared" si="105"/>
        <v>0.09706670373422743</v>
      </c>
      <c r="Q125" s="67">
        <f t="shared" si="106"/>
        <v>0.035606348218271536</v>
      </c>
      <c r="R125" s="67">
        <f t="shared" si="107"/>
        <v>0.08505084418682657</v>
      </c>
      <c r="S125" s="67">
        <f t="shared" si="108"/>
        <v>0.02853708323038556</v>
      </c>
      <c r="T125" s="67">
        <f t="shared" si="109"/>
        <v>1</v>
      </c>
      <c r="U125" s="68">
        <v>281810646</v>
      </c>
      <c r="V125" s="68">
        <v>178824356</v>
      </c>
      <c r="W125" s="68">
        <v>34174403</v>
      </c>
      <c r="X125" s="68">
        <v>69925446</v>
      </c>
      <c r="Y125" s="68">
        <v>25650297</v>
      </c>
      <c r="Z125" s="68">
        <v>48173257</v>
      </c>
      <c r="AA125" s="68">
        <v>61269395</v>
      </c>
      <c r="AB125" s="68">
        <v>20557701</v>
      </c>
      <c r="AC125" s="68">
        <v>720385501</v>
      </c>
    </row>
    <row r="126" spans="1:29" ht="12.75">
      <c r="A126" s="61" t="s">
        <v>29</v>
      </c>
      <c r="B126" s="62" t="s">
        <v>170</v>
      </c>
      <c r="C126" s="63" t="s">
        <v>171</v>
      </c>
      <c r="D126" s="61" t="s">
        <v>28</v>
      </c>
      <c r="E126" s="61">
        <v>15</v>
      </c>
      <c r="F126" s="64"/>
      <c r="G126" s="64" t="s">
        <v>22</v>
      </c>
      <c r="H126" s="64" t="s">
        <v>22</v>
      </c>
      <c r="I126" s="64"/>
      <c r="J126" s="65">
        <v>20056</v>
      </c>
      <c r="K126" s="66">
        <f t="shared" si="100"/>
        <v>7769.532459114479</v>
      </c>
      <c r="L126" s="67">
        <f t="shared" si="101"/>
        <v>0.060241921679480406</v>
      </c>
      <c r="M126" s="67">
        <f t="shared" si="102"/>
        <v>0.28509084725747197</v>
      </c>
      <c r="N126" s="67">
        <f t="shared" si="103"/>
        <v>0.25253219337251587</v>
      </c>
      <c r="O126" s="67">
        <f t="shared" si="104"/>
        <v>0.13261291593273314</v>
      </c>
      <c r="P126" s="67">
        <f t="shared" si="105"/>
        <v>0.0992199821713002</v>
      </c>
      <c r="Q126" s="67">
        <f t="shared" si="106"/>
        <v>0.020843233214070455</v>
      </c>
      <c r="R126" s="67">
        <f t="shared" si="107"/>
        <v>0.08196275483352555</v>
      </c>
      <c r="S126" s="67">
        <f t="shared" si="108"/>
        <v>0.06749615153890244</v>
      </c>
      <c r="T126" s="67">
        <f t="shared" si="109"/>
        <v>1.0000000000000002</v>
      </c>
      <c r="U126" s="68">
        <v>155825743</v>
      </c>
      <c r="V126" s="68">
        <v>138029744</v>
      </c>
      <c r="W126" s="68">
        <v>72483934</v>
      </c>
      <c r="X126" s="68">
        <v>54231932</v>
      </c>
      <c r="Y126" s="68">
        <v>11392552</v>
      </c>
      <c r="Z126" s="68">
        <v>32927196</v>
      </c>
      <c r="AA126" s="68">
        <v>44799429</v>
      </c>
      <c r="AB126" s="68">
        <v>36892233</v>
      </c>
      <c r="AC126" s="68">
        <v>546582763</v>
      </c>
    </row>
    <row r="127" spans="1:29" ht="12.75">
      <c r="A127" s="61" t="s">
        <v>29</v>
      </c>
      <c r="B127" s="62" t="s">
        <v>226</v>
      </c>
      <c r="C127" s="63" t="s">
        <v>227</v>
      </c>
      <c r="D127" s="61" t="s">
        <v>28</v>
      </c>
      <c r="E127" s="61">
        <v>16</v>
      </c>
      <c r="F127" s="64"/>
      <c r="G127" s="64" t="s">
        <v>22</v>
      </c>
      <c r="H127" s="64"/>
      <c r="I127" s="64" t="s">
        <v>23</v>
      </c>
      <c r="J127" s="65">
        <v>21889</v>
      </c>
      <c r="K127" s="66">
        <f t="shared" si="100"/>
        <v>8524.738453104299</v>
      </c>
      <c r="L127" s="67">
        <f t="shared" si="101"/>
        <v>0.05709972380656654</v>
      </c>
      <c r="M127" s="67">
        <f t="shared" si="102"/>
        <v>0.38119188089362466</v>
      </c>
      <c r="N127" s="67">
        <f t="shared" si="103"/>
        <v>0.14902188301818955</v>
      </c>
      <c r="O127" s="67">
        <f t="shared" si="104"/>
        <v>0.16447604961676118</v>
      </c>
      <c r="P127" s="67">
        <f t="shared" si="105"/>
        <v>0.10978280409877593</v>
      </c>
      <c r="Q127" s="67">
        <f t="shared" si="106"/>
        <v>0.03419732304826031</v>
      </c>
      <c r="R127" s="67">
        <f t="shared" si="107"/>
        <v>0.06619858144437726</v>
      </c>
      <c r="S127" s="67">
        <f t="shared" si="108"/>
        <v>0.03803175407344457</v>
      </c>
      <c r="T127" s="67">
        <f t="shared" si="109"/>
        <v>1</v>
      </c>
      <c r="U127" s="68">
        <v>186598000</v>
      </c>
      <c r="V127" s="68">
        <v>72948000</v>
      </c>
      <c r="W127" s="68">
        <v>80513000</v>
      </c>
      <c r="X127" s="68">
        <v>53740000</v>
      </c>
      <c r="Y127" s="68">
        <v>16740000</v>
      </c>
      <c r="Z127" s="68">
        <v>27951000</v>
      </c>
      <c r="AA127" s="68">
        <v>32405000</v>
      </c>
      <c r="AB127" s="68">
        <v>18617000</v>
      </c>
      <c r="AC127" s="68">
        <v>489512000</v>
      </c>
    </row>
    <row r="128" spans="1:29" ht="12.75">
      <c r="A128" s="61" t="s">
        <v>29</v>
      </c>
      <c r="B128" s="62" t="s">
        <v>230</v>
      </c>
      <c r="C128" s="63" t="s">
        <v>231</v>
      </c>
      <c r="D128" s="61" t="s">
        <v>28</v>
      </c>
      <c r="E128" s="61">
        <v>16</v>
      </c>
      <c r="F128" s="64"/>
      <c r="G128" s="64" t="s">
        <v>22</v>
      </c>
      <c r="H128" s="64" t="s">
        <v>22</v>
      </c>
      <c r="I128" s="64"/>
      <c r="J128" s="65">
        <v>18851</v>
      </c>
      <c r="K128" s="66">
        <f t="shared" si="100"/>
        <v>8347.963503262426</v>
      </c>
      <c r="L128" s="67">
        <f t="shared" si="101"/>
        <v>0.10119435685057304</v>
      </c>
      <c r="M128" s="67">
        <f t="shared" si="102"/>
        <v>0.42034906192438887</v>
      </c>
      <c r="N128" s="67">
        <f t="shared" si="103"/>
        <v>0.17353940373421997</v>
      </c>
      <c r="O128" s="67">
        <f t="shared" si="104"/>
        <v>0.07845974865188499</v>
      </c>
      <c r="P128" s="67">
        <f t="shared" si="105"/>
        <v>0.08719638962915642</v>
      </c>
      <c r="Q128" s="67">
        <f t="shared" si="106"/>
        <v>0.056970194564122306</v>
      </c>
      <c r="R128" s="67">
        <f t="shared" si="107"/>
        <v>0.05091003461472934</v>
      </c>
      <c r="S128" s="67">
        <f t="shared" si="108"/>
        <v>0.0313808100309251</v>
      </c>
      <c r="T128" s="67">
        <f t="shared" si="109"/>
        <v>1</v>
      </c>
      <c r="U128" s="68">
        <v>157367460</v>
      </c>
      <c r="V128" s="68">
        <v>64968517</v>
      </c>
      <c r="W128" s="68">
        <v>29373234</v>
      </c>
      <c r="X128" s="68">
        <v>32643999</v>
      </c>
      <c r="Y128" s="68">
        <v>21328119</v>
      </c>
      <c r="Z128" s="68">
        <v>37884464</v>
      </c>
      <c r="AA128" s="68">
        <v>19059357</v>
      </c>
      <c r="AB128" s="68">
        <v>11748137</v>
      </c>
      <c r="AC128" s="68">
        <v>374373287</v>
      </c>
    </row>
    <row r="129" spans="1:29" ht="13.5" thickBot="1">
      <c r="A129" s="61" t="s">
        <v>29</v>
      </c>
      <c r="B129" s="62" t="s">
        <v>258</v>
      </c>
      <c r="C129" s="63" t="s">
        <v>259</v>
      </c>
      <c r="D129" s="61" t="s">
        <v>28</v>
      </c>
      <c r="E129" s="61">
        <v>15</v>
      </c>
      <c r="F129" s="64"/>
      <c r="G129" s="64" t="s">
        <v>22</v>
      </c>
      <c r="H129" s="64" t="s">
        <v>22</v>
      </c>
      <c r="I129" s="64" t="s">
        <v>23</v>
      </c>
      <c r="J129" s="65">
        <v>47086</v>
      </c>
      <c r="K129" s="66">
        <f t="shared" si="100"/>
        <v>10682.671282334451</v>
      </c>
      <c r="L129" s="69">
        <f t="shared" si="101"/>
        <v>0.06296469612659637</v>
      </c>
      <c r="M129" s="69">
        <f t="shared" si="102"/>
        <v>0.3521777751915219</v>
      </c>
      <c r="N129" s="69">
        <f t="shared" si="103"/>
        <v>0.26250351126319893</v>
      </c>
      <c r="O129" s="69">
        <f t="shared" si="104"/>
        <v>0.04023263104064505</v>
      </c>
      <c r="P129" s="69">
        <f t="shared" si="105"/>
        <v>0.08753706704455427</v>
      </c>
      <c r="Q129" s="69">
        <f t="shared" si="106"/>
        <v>0.03216565292907577</v>
      </c>
      <c r="R129" s="69">
        <f t="shared" si="107"/>
        <v>0.0938841270912764</v>
      </c>
      <c r="S129" s="69">
        <f t="shared" si="108"/>
        <v>0.06853453931313136</v>
      </c>
      <c r="T129" s="69">
        <f t="shared" si="109"/>
        <v>1</v>
      </c>
      <c r="U129" s="68">
        <v>503004260</v>
      </c>
      <c r="V129" s="68">
        <v>374925375</v>
      </c>
      <c r="W129" s="68">
        <v>57462981</v>
      </c>
      <c r="X129" s="68">
        <v>125026395</v>
      </c>
      <c r="Y129" s="68">
        <v>45941174</v>
      </c>
      <c r="Z129" s="68">
        <v>89930463</v>
      </c>
      <c r="AA129" s="68">
        <v>134091698</v>
      </c>
      <c r="AB129" s="68">
        <v>97885692</v>
      </c>
      <c r="AC129" s="68">
        <v>1428268038</v>
      </c>
    </row>
    <row r="130" spans="1:29" ht="12.75">
      <c r="A130" s="61"/>
      <c r="B130" s="62"/>
      <c r="C130" s="63"/>
      <c r="D130" s="61"/>
      <c r="E130" s="61"/>
      <c r="F130" s="64"/>
      <c r="G130" s="64"/>
      <c r="H130" s="64"/>
      <c r="I130" s="64"/>
      <c r="J130" s="65"/>
      <c r="K130" s="66"/>
      <c r="L130" s="67">
        <f>SUM(L123:L129)</f>
        <v>0.4919139565220466</v>
      </c>
      <c r="M130" s="67">
        <f aca="true" t="shared" si="110" ref="M130:T130">SUM(M123:M129)</f>
        <v>2.4972659734892675</v>
      </c>
      <c r="N130" s="67">
        <f t="shared" si="110"/>
        <v>1.6200254747926386</v>
      </c>
      <c r="O130" s="67">
        <f t="shared" si="110"/>
        <v>0.6387328230067821</v>
      </c>
      <c r="P130" s="67">
        <f t="shared" si="110"/>
        <v>0.6423792467695619</v>
      </c>
      <c r="Q130" s="67">
        <f t="shared" si="110"/>
        <v>0.2797390205614615</v>
      </c>
      <c r="R130" s="67">
        <f t="shared" si="110"/>
        <v>0.533745818119195</v>
      </c>
      <c r="S130" s="67">
        <f t="shared" si="110"/>
        <v>0.29619768673904656</v>
      </c>
      <c r="T130" s="67">
        <f t="shared" si="110"/>
        <v>7</v>
      </c>
      <c r="U130" s="68"/>
      <c r="V130" s="68"/>
      <c r="W130" s="68"/>
      <c r="X130" s="68"/>
      <c r="Y130" s="68"/>
      <c r="Z130" s="68"/>
      <c r="AA130" s="68"/>
      <c r="AB130" s="68"/>
      <c r="AC130" s="68"/>
    </row>
    <row r="131" spans="1:29" ht="13.5" thickBot="1">
      <c r="A131" s="61"/>
      <c r="B131" s="62"/>
      <c r="C131" s="63"/>
      <c r="D131" s="61"/>
      <c r="E131" s="61"/>
      <c r="F131" s="64"/>
      <c r="G131" s="64"/>
      <c r="H131" s="64"/>
      <c r="I131" s="64"/>
      <c r="J131" s="65"/>
      <c r="K131" s="66"/>
      <c r="L131" s="70">
        <f>L130/7</f>
        <v>0.07027342236029237</v>
      </c>
      <c r="M131" s="70">
        <f aca="true" t="shared" si="111" ref="M131:S131">M130/7</f>
        <v>0.35675228192703823</v>
      </c>
      <c r="N131" s="70">
        <f t="shared" si="111"/>
        <v>0.23143221068466266</v>
      </c>
      <c r="O131" s="70">
        <f t="shared" si="111"/>
        <v>0.09124754614382602</v>
      </c>
      <c r="P131" s="70">
        <f t="shared" si="111"/>
        <v>0.09176846382422313</v>
      </c>
      <c r="Q131" s="70">
        <f t="shared" si="111"/>
        <v>0.03996271722306593</v>
      </c>
      <c r="R131" s="70">
        <f t="shared" si="111"/>
        <v>0.07624940258845643</v>
      </c>
      <c r="S131" s="70">
        <f t="shared" si="111"/>
        <v>0.042313955248435224</v>
      </c>
      <c r="T131" s="70">
        <f>SUM(L131:S131)</f>
        <v>0.9999999999999999</v>
      </c>
      <c r="U131" s="68"/>
      <c r="V131" s="68"/>
      <c r="W131" s="68"/>
      <c r="X131" s="68"/>
      <c r="Y131" s="68"/>
      <c r="Z131" s="68"/>
      <c r="AA131" s="68"/>
      <c r="AB131" s="68"/>
      <c r="AC131" s="68"/>
    </row>
    <row r="132" spans="1:29" ht="13.5" thickTop="1">
      <c r="A132" s="61"/>
      <c r="B132" s="62"/>
      <c r="C132" s="63"/>
      <c r="D132" s="74"/>
      <c r="E132" s="74"/>
      <c r="F132" s="75"/>
      <c r="G132" s="75"/>
      <c r="H132" s="75" t="s">
        <v>334</v>
      </c>
      <c r="I132" s="75"/>
      <c r="J132" s="76"/>
      <c r="K132" s="77"/>
      <c r="L132" s="79"/>
      <c r="M132" s="78">
        <f>M131+N131+O131</f>
        <v>0.6794320387555269</v>
      </c>
      <c r="N132" s="67"/>
      <c r="O132" s="67"/>
      <c r="P132" s="67"/>
      <c r="Q132" s="67"/>
      <c r="R132" s="67"/>
      <c r="S132" s="67"/>
      <c r="T132" s="67"/>
      <c r="U132" s="68"/>
      <c r="V132" s="68"/>
      <c r="W132" s="68"/>
      <c r="X132" s="68"/>
      <c r="Y132" s="68"/>
      <c r="Z132" s="68"/>
      <c r="AA132" s="68"/>
      <c r="AB132" s="68"/>
      <c r="AC132" s="68"/>
    </row>
    <row r="133" spans="1:29" ht="12.75">
      <c r="A133" s="61" t="s">
        <v>24</v>
      </c>
      <c r="B133" s="62" t="s">
        <v>19</v>
      </c>
      <c r="C133" s="63" t="s">
        <v>305</v>
      </c>
      <c r="D133" s="61" t="s">
        <v>28</v>
      </c>
      <c r="E133" s="61">
        <v>15</v>
      </c>
      <c r="F133" s="64"/>
      <c r="G133" s="64"/>
      <c r="H133" s="64"/>
      <c r="I133" s="64" t="s">
        <v>23</v>
      </c>
      <c r="J133" s="65">
        <v>20874</v>
      </c>
      <c r="K133" s="66">
        <f>IF(J133&gt;0,U133/J133,"")</f>
        <v>7575.638401839609</v>
      </c>
      <c r="L133" s="72">
        <f>IF(AC133&gt;0,Z133/AC133,"")</f>
        <v>0.09879760988521091</v>
      </c>
      <c r="M133" s="72">
        <f>U133/AC133</f>
        <v>0.32898810470335604</v>
      </c>
      <c r="N133" s="72">
        <f>V133/AC133</f>
        <v>0.15236417565010194</v>
      </c>
      <c r="O133" s="72">
        <f>W133/AC133</f>
        <v>0.12023435337284681</v>
      </c>
      <c r="P133" s="72">
        <f>X133/AC133</f>
        <v>0.07016054330018738</v>
      </c>
      <c r="Q133" s="72">
        <f>Y133/AC133</f>
        <v>0.03443391210394776</v>
      </c>
      <c r="R133" s="72">
        <f>AA133/AC133</f>
        <v>0.13236038750099866</v>
      </c>
      <c r="S133" s="72">
        <f>AB133/AC133</f>
        <v>0.06266091140291008</v>
      </c>
      <c r="T133" s="72">
        <f>SUM(L133:S133)</f>
        <v>0.9999999979195596</v>
      </c>
      <c r="U133" s="68">
        <v>158133876</v>
      </c>
      <c r="V133" s="68">
        <v>73236501</v>
      </c>
      <c r="W133" s="68">
        <v>57792741</v>
      </c>
      <c r="X133" s="68">
        <v>33723890</v>
      </c>
      <c r="Y133" s="68">
        <v>16551261</v>
      </c>
      <c r="Z133" s="68">
        <v>47488796</v>
      </c>
      <c r="AA133" s="68">
        <v>63621331</v>
      </c>
      <c r="AB133" s="68">
        <v>30119061</v>
      </c>
      <c r="AC133" s="68">
        <v>480667458</v>
      </c>
    </row>
    <row r="134" spans="1:29" ht="12.75">
      <c r="A134" s="8"/>
      <c r="B134" s="6"/>
      <c r="C134" s="1"/>
      <c r="D134" s="74"/>
      <c r="E134" s="74"/>
      <c r="F134" s="75"/>
      <c r="G134" s="75"/>
      <c r="H134" s="75" t="s">
        <v>334</v>
      </c>
      <c r="I134" s="75"/>
      <c r="J134" s="76"/>
      <c r="K134" s="77"/>
      <c r="L134" s="79"/>
      <c r="M134" s="78">
        <f>M133+N133+O133</f>
        <v>0.6015866337263048</v>
      </c>
      <c r="N134" s="36"/>
      <c r="O134" s="36"/>
      <c r="P134" s="36"/>
      <c r="Q134" s="36"/>
      <c r="R134" s="36"/>
      <c r="S134" s="36"/>
      <c r="T134" s="36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2.75">
      <c r="A135" s="8"/>
      <c r="B135" s="6"/>
      <c r="C135" s="1"/>
      <c r="D135" s="8"/>
      <c r="E135" s="8"/>
      <c r="F135" s="4"/>
      <c r="G135" s="4"/>
      <c r="H135" s="4"/>
      <c r="I135" s="4"/>
      <c r="J135" s="9"/>
      <c r="K135" s="14"/>
      <c r="L135" s="36"/>
      <c r="M135" s="36"/>
      <c r="N135" s="36"/>
      <c r="O135" s="36"/>
      <c r="P135" s="36"/>
      <c r="Q135" s="36"/>
      <c r="R135" s="36"/>
      <c r="S135" s="36"/>
      <c r="T135" s="36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2.75">
      <c r="A136" s="8"/>
      <c r="B136" s="6"/>
      <c r="C136" s="1"/>
      <c r="D136" s="8"/>
      <c r="E136" s="8"/>
      <c r="F136" s="4"/>
      <c r="G136" s="4"/>
      <c r="H136" s="4"/>
      <c r="I136" s="4"/>
      <c r="J136" s="9"/>
      <c r="K136" s="14"/>
      <c r="L136" s="36"/>
      <c r="M136" s="36"/>
      <c r="N136" s="36"/>
      <c r="O136" s="36"/>
      <c r="P136" s="36"/>
      <c r="Q136" s="36"/>
      <c r="R136" s="36"/>
      <c r="S136" s="36"/>
      <c r="T136" s="36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2.75">
      <c r="A137" s="8"/>
      <c r="B137" s="6"/>
      <c r="C137" s="1"/>
      <c r="D137" s="8"/>
      <c r="E137" s="8"/>
      <c r="F137" s="4"/>
      <c r="G137" s="4"/>
      <c r="H137" s="4"/>
      <c r="I137" s="4"/>
      <c r="J137" s="9"/>
      <c r="K137" s="14"/>
      <c r="L137" s="36"/>
      <c r="M137" s="36"/>
      <c r="N137" s="36"/>
      <c r="O137" s="36"/>
      <c r="P137" s="36"/>
      <c r="Q137" s="36"/>
      <c r="R137" s="36"/>
      <c r="S137" s="36"/>
      <c r="T137" s="36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2.75">
      <c r="A138" s="8"/>
      <c r="B138" s="6"/>
      <c r="C138" s="1"/>
      <c r="D138" s="8"/>
      <c r="E138" s="8"/>
      <c r="F138" s="4"/>
      <c r="G138" s="4"/>
      <c r="H138" s="4"/>
      <c r="I138" s="4"/>
      <c r="J138" s="9"/>
      <c r="K138" s="14"/>
      <c r="L138" s="36"/>
      <c r="M138" s="36"/>
      <c r="N138" s="36"/>
      <c r="O138" s="36"/>
      <c r="P138" s="36"/>
      <c r="Q138" s="36"/>
      <c r="R138" s="36"/>
      <c r="S138" s="36"/>
      <c r="T138" s="36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2.75">
      <c r="A139" s="8"/>
      <c r="B139" s="6"/>
      <c r="C139" s="1"/>
      <c r="D139" s="8"/>
      <c r="E139" s="8"/>
      <c r="F139" s="4"/>
      <c r="G139" s="4"/>
      <c r="H139" s="4"/>
      <c r="I139" s="4"/>
      <c r="J139" s="9"/>
      <c r="K139" s="14"/>
      <c r="L139" s="36"/>
      <c r="M139" s="36"/>
      <c r="N139" s="36"/>
      <c r="O139" s="36"/>
      <c r="P139" s="36"/>
      <c r="Q139" s="36"/>
      <c r="R139" s="36"/>
      <c r="S139" s="36"/>
      <c r="T139" s="36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2.75">
      <c r="A140" s="8"/>
      <c r="B140" s="6"/>
      <c r="C140" s="1"/>
      <c r="D140" s="8"/>
      <c r="E140" s="8"/>
      <c r="F140" s="4"/>
      <c r="G140" s="4"/>
      <c r="H140" s="4"/>
      <c r="I140" s="4"/>
      <c r="J140" s="9"/>
      <c r="K140" s="14"/>
      <c r="L140" s="36"/>
      <c r="M140" s="36"/>
      <c r="N140" s="36"/>
      <c r="O140" s="36"/>
      <c r="P140" s="36"/>
      <c r="Q140" s="36"/>
      <c r="R140" s="36"/>
      <c r="S140" s="36"/>
      <c r="T140" s="36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2.75">
      <c r="A141" s="8"/>
      <c r="B141" s="6"/>
      <c r="C141" s="1"/>
      <c r="D141" s="8"/>
      <c r="E141" s="8"/>
      <c r="F141" s="4"/>
      <c r="G141" s="4"/>
      <c r="H141" s="4"/>
      <c r="I141" s="4"/>
      <c r="J141" s="9"/>
      <c r="K141" s="14"/>
      <c r="L141" s="36"/>
      <c r="M141" s="36"/>
      <c r="N141" s="36"/>
      <c r="O141" s="36"/>
      <c r="P141" s="36"/>
      <c r="Q141" s="36"/>
      <c r="R141" s="36"/>
      <c r="S141" s="36"/>
      <c r="T141" s="36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2.75">
      <c r="A142" s="8"/>
      <c r="B142" s="6"/>
      <c r="C142" s="1"/>
      <c r="D142" s="8"/>
      <c r="E142" s="8"/>
      <c r="F142" s="4"/>
      <c r="G142" s="4"/>
      <c r="H142" s="4"/>
      <c r="I142" s="4"/>
      <c r="J142" s="9"/>
      <c r="K142" s="14"/>
      <c r="L142" s="36"/>
      <c r="M142" s="36"/>
      <c r="N142" s="36"/>
      <c r="O142" s="36"/>
      <c r="P142" s="36"/>
      <c r="Q142" s="36"/>
      <c r="R142" s="36"/>
      <c r="S142" s="36"/>
      <c r="T142" s="36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2.75">
      <c r="A143" s="8"/>
      <c r="B143" s="6"/>
      <c r="C143" s="1"/>
      <c r="D143" s="8"/>
      <c r="E143" s="8"/>
      <c r="F143" s="4"/>
      <c r="G143" s="4"/>
      <c r="H143" s="4"/>
      <c r="I143" s="4"/>
      <c r="J143" s="9"/>
      <c r="K143" s="14"/>
      <c r="L143" s="36"/>
      <c r="M143" s="36"/>
      <c r="N143" s="36"/>
      <c r="O143" s="36"/>
      <c r="P143" s="36"/>
      <c r="Q143" s="36"/>
      <c r="R143" s="36"/>
      <c r="S143" s="36"/>
      <c r="T143" s="36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2.75">
      <c r="A144" s="8"/>
      <c r="B144" s="6"/>
      <c r="C144" s="1"/>
      <c r="D144" s="8"/>
      <c r="E144" s="8"/>
      <c r="F144" s="4"/>
      <c r="G144" s="4"/>
      <c r="H144" s="4"/>
      <c r="I144" s="4"/>
      <c r="J144" s="9"/>
      <c r="K144" s="14"/>
      <c r="L144" s="36"/>
      <c r="M144" s="36"/>
      <c r="N144" s="36"/>
      <c r="O144" s="36"/>
      <c r="P144" s="36"/>
      <c r="Q144" s="36"/>
      <c r="R144" s="36"/>
      <c r="S144" s="36"/>
      <c r="T144" s="36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2.75">
      <c r="A145" s="8"/>
      <c r="B145" s="6"/>
      <c r="C145" s="1"/>
      <c r="D145" s="8"/>
      <c r="E145" s="8"/>
      <c r="F145" s="4"/>
      <c r="G145" s="4"/>
      <c r="H145" s="4"/>
      <c r="I145" s="4"/>
      <c r="J145" s="9"/>
      <c r="K145" s="14"/>
      <c r="L145" s="36"/>
      <c r="M145" s="36"/>
      <c r="N145" s="36"/>
      <c r="O145" s="36"/>
      <c r="P145" s="36"/>
      <c r="Q145" s="36"/>
      <c r="R145" s="36"/>
      <c r="S145" s="36"/>
      <c r="T145" s="36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2.75">
      <c r="A146" s="8"/>
      <c r="B146" s="6"/>
      <c r="C146" s="1"/>
      <c r="D146" s="8"/>
      <c r="E146" s="8"/>
      <c r="F146" s="4"/>
      <c r="G146" s="4"/>
      <c r="H146" s="4"/>
      <c r="I146" s="4"/>
      <c r="J146" s="9"/>
      <c r="K146" s="14"/>
      <c r="L146" s="36"/>
      <c r="M146" s="36"/>
      <c r="N146" s="36"/>
      <c r="O146" s="36"/>
      <c r="P146" s="36"/>
      <c r="Q146" s="36"/>
      <c r="R146" s="36"/>
      <c r="S146" s="36"/>
      <c r="T146" s="36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2.75">
      <c r="A147" s="8"/>
      <c r="B147" s="6"/>
      <c r="C147" s="1"/>
      <c r="D147" s="8"/>
      <c r="E147" s="8"/>
      <c r="F147" s="4"/>
      <c r="G147" s="4"/>
      <c r="H147" s="4"/>
      <c r="I147" s="4"/>
      <c r="J147" s="9"/>
      <c r="K147" s="14"/>
      <c r="L147" s="36"/>
      <c r="M147" s="36"/>
      <c r="N147" s="36"/>
      <c r="O147" s="36"/>
      <c r="P147" s="36"/>
      <c r="Q147" s="36"/>
      <c r="R147" s="36"/>
      <c r="S147" s="36"/>
      <c r="T147" s="36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2.75">
      <c r="A148" s="8"/>
      <c r="B148" s="6"/>
      <c r="C148" s="1"/>
      <c r="D148" s="8"/>
      <c r="E148" s="8"/>
      <c r="F148" s="4"/>
      <c r="G148" s="4"/>
      <c r="H148" s="4"/>
      <c r="I148" s="4"/>
      <c r="J148" s="9"/>
      <c r="K148" s="14"/>
      <c r="L148" s="36"/>
      <c r="M148" s="36"/>
      <c r="N148" s="36"/>
      <c r="O148" s="36"/>
      <c r="P148" s="36"/>
      <c r="Q148" s="36"/>
      <c r="R148" s="36"/>
      <c r="S148" s="36"/>
      <c r="T148" s="36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2.75">
      <c r="A149" s="8"/>
      <c r="B149" s="6"/>
      <c r="C149" s="1"/>
      <c r="D149" s="8"/>
      <c r="E149" s="8"/>
      <c r="F149" s="4"/>
      <c r="G149" s="4"/>
      <c r="H149" s="4"/>
      <c r="I149" s="4"/>
      <c r="J149" s="9"/>
      <c r="K149" s="14"/>
      <c r="L149" s="36"/>
      <c r="M149" s="36"/>
      <c r="N149" s="36"/>
      <c r="O149" s="36"/>
      <c r="P149" s="36"/>
      <c r="Q149" s="36"/>
      <c r="R149" s="36"/>
      <c r="S149" s="36"/>
      <c r="T149" s="36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2.75">
      <c r="A150" s="8"/>
      <c r="B150" s="6"/>
      <c r="C150" s="1"/>
      <c r="D150" s="8"/>
      <c r="E150" s="8"/>
      <c r="F150" s="4"/>
      <c r="G150" s="4"/>
      <c r="H150" s="4"/>
      <c r="I150" s="4"/>
      <c r="J150" s="9"/>
      <c r="K150" s="14"/>
      <c r="L150" s="36"/>
      <c r="M150" s="36"/>
      <c r="N150" s="36"/>
      <c r="O150" s="36"/>
      <c r="P150" s="36"/>
      <c r="Q150" s="36"/>
      <c r="R150" s="36"/>
      <c r="S150" s="36"/>
      <c r="T150" s="36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2.75">
      <c r="A151" s="8"/>
      <c r="B151" s="6"/>
      <c r="C151" s="1"/>
      <c r="D151" s="8"/>
      <c r="E151" s="8"/>
      <c r="F151" s="4"/>
      <c r="G151" s="4"/>
      <c r="H151" s="4"/>
      <c r="I151" s="4"/>
      <c r="J151" s="9"/>
      <c r="K151" s="14"/>
      <c r="L151" s="36"/>
      <c r="M151" s="36"/>
      <c r="N151" s="36"/>
      <c r="O151" s="36"/>
      <c r="P151" s="36"/>
      <c r="Q151" s="36"/>
      <c r="R151" s="36"/>
      <c r="S151" s="36"/>
      <c r="T151" s="36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2.75">
      <c r="A152" s="8"/>
      <c r="B152" s="6"/>
      <c r="C152" s="1"/>
      <c r="D152" s="8"/>
      <c r="E152" s="8"/>
      <c r="F152" s="4"/>
      <c r="G152" s="4"/>
      <c r="H152" s="4"/>
      <c r="I152" s="4"/>
      <c r="J152" s="9"/>
      <c r="K152" s="14"/>
      <c r="L152" s="36"/>
      <c r="M152" s="36"/>
      <c r="N152" s="36"/>
      <c r="O152" s="36"/>
      <c r="P152" s="36"/>
      <c r="Q152" s="36"/>
      <c r="R152" s="36"/>
      <c r="S152" s="36"/>
      <c r="T152" s="36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2.75">
      <c r="A153" s="8"/>
      <c r="B153" s="6"/>
      <c r="C153" s="1"/>
      <c r="D153" s="8"/>
      <c r="E153" s="8"/>
      <c r="F153" s="4"/>
      <c r="G153" s="4"/>
      <c r="H153" s="4"/>
      <c r="I153" s="4"/>
      <c r="J153" s="9"/>
      <c r="K153" s="14"/>
      <c r="L153" s="36"/>
      <c r="M153" s="36"/>
      <c r="N153" s="36"/>
      <c r="O153" s="36"/>
      <c r="P153" s="36"/>
      <c r="Q153" s="36"/>
      <c r="R153" s="36"/>
      <c r="S153" s="36"/>
      <c r="T153" s="36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2.75">
      <c r="A154" s="8"/>
      <c r="B154" s="6"/>
      <c r="C154" s="1"/>
      <c r="D154" s="8"/>
      <c r="E154" s="8"/>
      <c r="F154" s="4"/>
      <c r="G154" s="4"/>
      <c r="H154" s="4"/>
      <c r="I154" s="4"/>
      <c r="J154" s="9"/>
      <c r="K154" s="14"/>
      <c r="L154" s="36"/>
      <c r="M154" s="36"/>
      <c r="N154" s="36"/>
      <c r="O154" s="36"/>
      <c r="P154" s="36"/>
      <c r="Q154" s="36"/>
      <c r="R154" s="36"/>
      <c r="S154" s="36"/>
      <c r="T154" s="36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2.75">
      <c r="A155" s="8"/>
      <c r="B155" s="6"/>
      <c r="C155" s="1"/>
      <c r="D155" s="8"/>
      <c r="E155" s="8"/>
      <c r="F155" s="4"/>
      <c r="G155" s="4"/>
      <c r="H155" s="4"/>
      <c r="I155" s="4"/>
      <c r="J155" s="9"/>
      <c r="K155" s="14"/>
      <c r="L155" s="36"/>
      <c r="M155" s="36"/>
      <c r="N155" s="36"/>
      <c r="O155" s="36"/>
      <c r="P155" s="36"/>
      <c r="Q155" s="36"/>
      <c r="R155" s="36"/>
      <c r="S155" s="36"/>
      <c r="T155" s="36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2.75">
      <c r="A156" s="8"/>
      <c r="B156" s="6"/>
      <c r="C156" s="1"/>
      <c r="D156" s="8"/>
      <c r="E156" s="8"/>
      <c r="F156" s="4"/>
      <c r="G156" s="4"/>
      <c r="H156" s="4"/>
      <c r="I156" s="4"/>
      <c r="J156" s="9"/>
      <c r="K156" s="14"/>
      <c r="L156" s="36"/>
      <c r="M156" s="36"/>
      <c r="N156" s="36"/>
      <c r="O156" s="36"/>
      <c r="P156" s="36"/>
      <c r="Q156" s="36"/>
      <c r="R156" s="36"/>
      <c r="S156" s="36"/>
      <c r="T156" s="36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2.75">
      <c r="A157" s="8"/>
      <c r="B157" s="6"/>
      <c r="C157" s="1"/>
      <c r="D157" s="8"/>
      <c r="E157" s="8"/>
      <c r="F157" s="4"/>
      <c r="G157" s="4"/>
      <c r="H157" s="4"/>
      <c r="I157" s="4"/>
      <c r="J157" s="9"/>
      <c r="K157" s="14"/>
      <c r="L157" s="36"/>
      <c r="M157" s="36"/>
      <c r="N157" s="36"/>
      <c r="O157" s="36"/>
      <c r="P157" s="36"/>
      <c r="Q157" s="36"/>
      <c r="R157" s="36"/>
      <c r="S157" s="36"/>
      <c r="T157" s="36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2.75">
      <c r="A158" s="8"/>
      <c r="B158" s="6"/>
      <c r="C158" s="1"/>
      <c r="D158" s="8"/>
      <c r="E158" s="8"/>
      <c r="F158" s="4"/>
      <c r="G158" s="4"/>
      <c r="H158" s="4"/>
      <c r="I158" s="4"/>
      <c r="J158" s="9"/>
      <c r="K158" s="14"/>
      <c r="L158" s="36"/>
      <c r="M158" s="36"/>
      <c r="N158" s="36"/>
      <c r="O158" s="36"/>
      <c r="P158" s="36"/>
      <c r="Q158" s="36"/>
      <c r="R158" s="36"/>
      <c r="S158" s="36"/>
      <c r="T158" s="36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2.75">
      <c r="A159" s="8"/>
      <c r="B159" s="6"/>
      <c r="C159" s="1"/>
      <c r="D159" s="8"/>
      <c r="E159" s="8"/>
      <c r="F159" s="4"/>
      <c r="G159" s="4"/>
      <c r="H159" s="4"/>
      <c r="I159" s="4"/>
      <c r="J159" s="9"/>
      <c r="K159" s="14"/>
      <c r="L159" s="36"/>
      <c r="M159" s="36"/>
      <c r="N159" s="36"/>
      <c r="O159" s="36"/>
      <c r="P159" s="36"/>
      <c r="Q159" s="36"/>
      <c r="R159" s="36"/>
      <c r="S159" s="36"/>
      <c r="T159" s="36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2.75">
      <c r="A160" s="8"/>
      <c r="B160" s="6"/>
      <c r="C160" s="1"/>
      <c r="D160" s="8"/>
      <c r="E160" s="8"/>
      <c r="F160" s="4"/>
      <c r="G160" s="4"/>
      <c r="H160" s="4"/>
      <c r="I160" s="4"/>
      <c r="J160" s="9"/>
      <c r="K160" s="14"/>
      <c r="L160" s="36"/>
      <c r="M160" s="36"/>
      <c r="N160" s="36"/>
      <c r="O160" s="36"/>
      <c r="P160" s="36"/>
      <c r="Q160" s="36"/>
      <c r="R160" s="36"/>
      <c r="S160" s="36"/>
      <c r="T160" s="36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2.75">
      <c r="A161" s="8"/>
      <c r="B161" s="6"/>
      <c r="C161" s="1"/>
      <c r="D161" s="8"/>
      <c r="E161" s="8"/>
      <c r="F161" s="4"/>
      <c r="G161" s="4"/>
      <c r="H161" s="4"/>
      <c r="I161" s="4"/>
      <c r="J161" s="9"/>
      <c r="K161" s="14"/>
      <c r="L161" s="36"/>
      <c r="M161" s="36"/>
      <c r="N161" s="36"/>
      <c r="O161" s="36"/>
      <c r="P161" s="36"/>
      <c r="Q161" s="36"/>
      <c r="R161" s="36"/>
      <c r="S161" s="36"/>
      <c r="T161" s="36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2.75">
      <c r="A162" s="8"/>
      <c r="B162" s="6"/>
      <c r="C162" s="1"/>
      <c r="D162" s="8"/>
      <c r="E162" s="8"/>
      <c r="F162" s="4"/>
      <c r="G162" s="4"/>
      <c r="H162" s="4"/>
      <c r="I162" s="4"/>
      <c r="J162" s="9"/>
      <c r="K162" s="14"/>
      <c r="L162" s="36"/>
      <c r="M162" s="36"/>
      <c r="N162" s="36"/>
      <c r="O162" s="36"/>
      <c r="P162" s="36"/>
      <c r="Q162" s="36"/>
      <c r="R162" s="36"/>
      <c r="S162" s="36"/>
      <c r="T162" s="36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2.75">
      <c r="A163" s="8"/>
      <c r="B163" s="6"/>
      <c r="C163" s="1"/>
      <c r="D163" s="8"/>
      <c r="E163" s="8"/>
      <c r="F163" s="4"/>
      <c r="G163" s="4"/>
      <c r="H163" s="4"/>
      <c r="I163" s="4"/>
      <c r="J163" s="9"/>
      <c r="K163" s="14"/>
      <c r="L163" s="36"/>
      <c r="M163" s="36"/>
      <c r="N163" s="36"/>
      <c r="O163" s="36"/>
      <c r="P163" s="36"/>
      <c r="Q163" s="36"/>
      <c r="R163" s="36"/>
      <c r="S163" s="36"/>
      <c r="T163" s="36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2.75">
      <c r="A164" s="8"/>
      <c r="B164" s="6"/>
      <c r="C164" s="1"/>
      <c r="D164" s="8"/>
      <c r="E164" s="8"/>
      <c r="F164" s="4"/>
      <c r="G164" s="4"/>
      <c r="H164" s="4"/>
      <c r="I164" s="4"/>
      <c r="J164" s="9"/>
      <c r="K164" s="14"/>
      <c r="L164" s="36"/>
      <c r="M164" s="36"/>
      <c r="N164" s="36"/>
      <c r="O164" s="36"/>
      <c r="P164" s="36"/>
      <c r="Q164" s="36"/>
      <c r="R164" s="36"/>
      <c r="S164" s="36"/>
      <c r="T164" s="36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2.75">
      <c r="A165" s="8"/>
      <c r="B165" s="6"/>
      <c r="C165" s="1"/>
      <c r="D165" s="8"/>
      <c r="E165" s="8"/>
      <c r="F165" s="4"/>
      <c r="G165" s="4"/>
      <c r="H165" s="4"/>
      <c r="I165" s="4"/>
      <c r="J165" s="9"/>
      <c r="K165" s="14"/>
      <c r="L165" s="36"/>
      <c r="M165" s="36"/>
      <c r="N165" s="36"/>
      <c r="O165" s="36"/>
      <c r="P165" s="36"/>
      <c r="Q165" s="36"/>
      <c r="R165" s="36"/>
      <c r="S165" s="36"/>
      <c r="T165" s="36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2.75">
      <c r="A166" s="8"/>
      <c r="B166" s="6"/>
      <c r="C166" s="1"/>
      <c r="D166" s="8"/>
      <c r="E166" s="8"/>
      <c r="F166" s="4"/>
      <c r="G166" s="4"/>
      <c r="H166" s="4"/>
      <c r="I166" s="4"/>
      <c r="J166" s="9"/>
      <c r="K166" s="14"/>
      <c r="L166" s="36"/>
      <c r="M166" s="36"/>
      <c r="N166" s="36"/>
      <c r="O166" s="36"/>
      <c r="P166" s="36"/>
      <c r="Q166" s="36"/>
      <c r="R166" s="36"/>
      <c r="S166" s="36"/>
      <c r="T166" s="36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2.75">
      <c r="A167" s="8"/>
      <c r="B167" s="6"/>
      <c r="C167" s="1"/>
      <c r="D167" s="8"/>
      <c r="E167" s="8"/>
      <c r="F167" s="4"/>
      <c r="G167" s="4"/>
      <c r="H167" s="4"/>
      <c r="I167" s="4"/>
      <c r="J167" s="9"/>
      <c r="K167" s="14"/>
      <c r="L167" s="36"/>
      <c r="M167" s="36"/>
      <c r="N167" s="36"/>
      <c r="O167" s="36"/>
      <c r="P167" s="36"/>
      <c r="Q167" s="36"/>
      <c r="R167" s="36"/>
      <c r="S167" s="36"/>
      <c r="T167" s="36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2.75">
      <c r="A168" s="8"/>
      <c r="B168" s="6"/>
      <c r="C168" s="1"/>
      <c r="D168" s="8"/>
      <c r="E168" s="8"/>
      <c r="F168" s="4"/>
      <c r="G168" s="4"/>
      <c r="H168" s="4"/>
      <c r="I168" s="4"/>
      <c r="J168" s="9"/>
      <c r="K168" s="14"/>
      <c r="L168" s="36"/>
      <c r="M168" s="36"/>
      <c r="N168" s="36"/>
      <c r="O168" s="36"/>
      <c r="P168" s="36"/>
      <c r="Q168" s="36"/>
      <c r="R168" s="36"/>
      <c r="S168" s="36"/>
      <c r="T168" s="36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2.75">
      <c r="A169" s="8"/>
      <c r="B169" s="6"/>
      <c r="C169" s="1"/>
      <c r="D169" s="8"/>
      <c r="E169" s="8"/>
      <c r="F169" s="4"/>
      <c r="G169" s="4"/>
      <c r="H169" s="4"/>
      <c r="I169" s="4"/>
      <c r="J169" s="9"/>
      <c r="K169" s="14"/>
      <c r="L169" s="36"/>
      <c r="M169" s="36"/>
      <c r="N169" s="36"/>
      <c r="O169" s="36"/>
      <c r="P169" s="36"/>
      <c r="Q169" s="36"/>
      <c r="R169" s="36"/>
      <c r="S169" s="36"/>
      <c r="T169" s="36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2.75">
      <c r="A170" s="8"/>
      <c r="B170" s="6"/>
      <c r="C170" s="1"/>
      <c r="D170" s="8"/>
      <c r="E170" s="8"/>
      <c r="F170" s="4"/>
      <c r="G170" s="4"/>
      <c r="H170" s="4"/>
      <c r="I170" s="4"/>
      <c r="J170" s="9"/>
      <c r="K170" s="14"/>
      <c r="L170" s="36"/>
      <c r="M170" s="36"/>
      <c r="N170" s="36"/>
      <c r="O170" s="36"/>
      <c r="P170" s="36"/>
      <c r="Q170" s="36"/>
      <c r="R170" s="36"/>
      <c r="S170" s="36"/>
      <c r="T170" s="36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2.75">
      <c r="A171" s="8"/>
      <c r="B171" s="6"/>
      <c r="C171" s="1"/>
      <c r="D171" s="8"/>
      <c r="E171" s="8"/>
      <c r="F171" s="4"/>
      <c r="G171" s="4"/>
      <c r="H171" s="4"/>
      <c r="I171" s="4"/>
      <c r="J171" s="9"/>
      <c r="K171" s="14"/>
      <c r="L171" s="36"/>
      <c r="M171" s="36"/>
      <c r="N171" s="36"/>
      <c r="O171" s="36"/>
      <c r="P171" s="36"/>
      <c r="Q171" s="36"/>
      <c r="R171" s="36"/>
      <c r="S171" s="36"/>
      <c r="T171" s="36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2.75">
      <c r="A172" s="8"/>
      <c r="B172" s="6"/>
      <c r="C172" s="1"/>
      <c r="D172" s="8"/>
      <c r="E172" s="8"/>
      <c r="F172" s="4"/>
      <c r="G172" s="4"/>
      <c r="H172" s="4"/>
      <c r="I172" s="4"/>
      <c r="J172" s="9"/>
      <c r="K172" s="14"/>
      <c r="L172" s="36"/>
      <c r="M172" s="36"/>
      <c r="N172" s="36"/>
      <c r="O172" s="36"/>
      <c r="P172" s="36"/>
      <c r="Q172" s="36"/>
      <c r="R172" s="36"/>
      <c r="S172" s="36"/>
      <c r="T172" s="36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2.75">
      <c r="A173" s="8"/>
      <c r="B173" s="6"/>
      <c r="C173" s="1"/>
      <c r="D173" s="8"/>
      <c r="E173" s="8"/>
      <c r="F173" s="4"/>
      <c r="G173" s="4"/>
      <c r="H173" s="4"/>
      <c r="I173" s="4"/>
      <c r="J173" s="9"/>
      <c r="K173" s="14"/>
      <c r="L173" s="36"/>
      <c r="M173" s="36"/>
      <c r="N173" s="36"/>
      <c r="O173" s="36"/>
      <c r="P173" s="36"/>
      <c r="Q173" s="36"/>
      <c r="R173" s="36"/>
      <c r="S173" s="36"/>
      <c r="T173" s="36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2.75">
      <c r="A174" s="8"/>
      <c r="B174" s="6"/>
      <c r="C174" s="1"/>
      <c r="D174" s="8"/>
      <c r="E174" s="8"/>
      <c r="F174" s="4"/>
      <c r="G174" s="4"/>
      <c r="H174" s="4"/>
      <c r="I174" s="4"/>
      <c r="J174" s="9"/>
      <c r="K174" s="14"/>
      <c r="L174" s="36"/>
      <c r="M174" s="36"/>
      <c r="N174" s="36"/>
      <c r="O174" s="36"/>
      <c r="P174" s="36"/>
      <c r="Q174" s="36"/>
      <c r="R174" s="36"/>
      <c r="S174" s="36"/>
      <c r="T174" s="36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2.75">
      <c r="A175" s="8"/>
      <c r="B175" s="6"/>
      <c r="C175" s="1"/>
      <c r="D175" s="8"/>
      <c r="E175" s="8"/>
      <c r="F175" s="4"/>
      <c r="G175" s="4"/>
      <c r="H175" s="4"/>
      <c r="I175" s="4"/>
      <c r="J175" s="9"/>
      <c r="K175" s="14"/>
      <c r="L175" s="36"/>
      <c r="M175" s="36"/>
      <c r="N175" s="36"/>
      <c r="O175" s="36"/>
      <c r="P175" s="36"/>
      <c r="Q175" s="36"/>
      <c r="R175" s="36"/>
      <c r="S175" s="36"/>
      <c r="T175" s="36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2.75">
      <c r="A176" s="8"/>
      <c r="B176" s="6"/>
      <c r="C176" s="1"/>
      <c r="D176" s="8"/>
      <c r="E176" s="8"/>
      <c r="F176" s="4"/>
      <c r="G176" s="4"/>
      <c r="H176" s="4"/>
      <c r="I176" s="4"/>
      <c r="J176" s="9"/>
      <c r="K176" s="14"/>
      <c r="L176" s="36"/>
      <c r="M176" s="36"/>
      <c r="N176" s="36"/>
      <c r="O176" s="36"/>
      <c r="P176" s="36"/>
      <c r="Q176" s="36"/>
      <c r="R176" s="36"/>
      <c r="S176" s="36"/>
      <c r="T176" s="36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2.75">
      <c r="A177" s="8"/>
      <c r="B177" s="6"/>
      <c r="C177" s="1"/>
      <c r="D177" s="8"/>
      <c r="E177" s="8"/>
      <c r="F177" s="4"/>
      <c r="G177" s="4"/>
      <c r="H177" s="4"/>
      <c r="I177" s="4"/>
      <c r="J177" s="9"/>
      <c r="K177" s="14"/>
      <c r="L177" s="36"/>
      <c r="M177" s="36"/>
      <c r="N177" s="36"/>
      <c r="O177" s="36"/>
      <c r="P177" s="36"/>
      <c r="Q177" s="36"/>
      <c r="R177" s="36"/>
      <c r="S177" s="36"/>
      <c r="T177" s="36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2.75">
      <c r="A178" s="8"/>
      <c r="B178" s="6"/>
      <c r="C178" s="1"/>
      <c r="D178" s="8"/>
      <c r="E178" s="8"/>
      <c r="F178" s="4"/>
      <c r="G178" s="4"/>
      <c r="H178" s="4"/>
      <c r="I178" s="4"/>
      <c r="J178" s="9"/>
      <c r="K178" s="14"/>
      <c r="L178" s="36"/>
      <c r="M178" s="36"/>
      <c r="N178" s="36"/>
      <c r="O178" s="36"/>
      <c r="P178" s="36"/>
      <c r="Q178" s="36"/>
      <c r="R178" s="36"/>
      <c r="S178" s="36"/>
      <c r="T178" s="36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2.75">
      <c r="A179" s="8"/>
      <c r="B179" s="6"/>
      <c r="C179" s="1"/>
      <c r="D179" s="8"/>
      <c r="E179" s="8"/>
      <c r="F179" s="4"/>
      <c r="G179" s="4"/>
      <c r="H179" s="4"/>
      <c r="I179" s="4"/>
      <c r="J179" s="9"/>
      <c r="K179" s="14"/>
      <c r="L179" s="36"/>
      <c r="M179" s="36"/>
      <c r="N179" s="36"/>
      <c r="O179" s="36"/>
      <c r="P179" s="36"/>
      <c r="Q179" s="36"/>
      <c r="R179" s="36"/>
      <c r="S179" s="36"/>
      <c r="T179" s="36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2.75">
      <c r="A180" s="8"/>
      <c r="B180" s="6"/>
      <c r="C180" s="1"/>
      <c r="D180" s="8"/>
      <c r="E180" s="8"/>
      <c r="F180" s="4"/>
      <c r="G180" s="4"/>
      <c r="H180" s="4"/>
      <c r="I180" s="4"/>
      <c r="J180" s="9"/>
      <c r="K180" s="14"/>
      <c r="L180" s="36"/>
      <c r="M180" s="36"/>
      <c r="N180" s="36"/>
      <c r="O180" s="36"/>
      <c r="P180" s="36"/>
      <c r="Q180" s="36"/>
      <c r="R180" s="36"/>
      <c r="S180" s="36"/>
      <c r="T180" s="36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2.75">
      <c r="A181" s="8"/>
      <c r="B181" s="6"/>
      <c r="C181" s="1"/>
      <c r="D181" s="8"/>
      <c r="E181" s="8"/>
      <c r="F181" s="4"/>
      <c r="G181" s="4"/>
      <c r="H181" s="4"/>
      <c r="I181" s="4"/>
      <c r="J181" s="9"/>
      <c r="K181" s="14"/>
      <c r="L181" s="36"/>
      <c r="M181" s="36"/>
      <c r="N181" s="36"/>
      <c r="O181" s="36"/>
      <c r="P181" s="36"/>
      <c r="Q181" s="36"/>
      <c r="R181" s="36"/>
      <c r="S181" s="36"/>
      <c r="T181" s="36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2.75">
      <c r="A182" s="8"/>
      <c r="B182" s="6"/>
      <c r="C182" s="1"/>
      <c r="D182" s="8"/>
      <c r="E182" s="8"/>
      <c r="F182" s="4"/>
      <c r="G182" s="4"/>
      <c r="H182" s="4"/>
      <c r="I182" s="4"/>
      <c r="J182" s="9"/>
      <c r="K182" s="14"/>
      <c r="L182" s="36"/>
      <c r="M182" s="36"/>
      <c r="N182" s="36"/>
      <c r="O182" s="36"/>
      <c r="P182" s="36"/>
      <c r="Q182" s="36"/>
      <c r="R182" s="36"/>
      <c r="S182" s="36"/>
      <c r="T182" s="36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2.75">
      <c r="A183" s="8"/>
      <c r="B183" s="6"/>
      <c r="C183" s="1"/>
      <c r="D183" s="8"/>
      <c r="E183" s="8"/>
      <c r="F183" s="4"/>
      <c r="G183" s="4"/>
      <c r="H183" s="4"/>
      <c r="I183" s="4"/>
      <c r="J183" s="9"/>
      <c r="K183" s="14"/>
      <c r="L183" s="36"/>
      <c r="M183" s="36"/>
      <c r="N183" s="36"/>
      <c r="O183" s="36"/>
      <c r="P183" s="36"/>
      <c r="Q183" s="36"/>
      <c r="R183" s="36"/>
      <c r="S183" s="36"/>
      <c r="T183" s="36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2.75">
      <c r="A184" s="8"/>
      <c r="B184" s="6"/>
      <c r="C184" s="1"/>
      <c r="D184" s="8"/>
      <c r="E184" s="8"/>
      <c r="F184" s="4"/>
      <c r="G184" s="4"/>
      <c r="H184" s="4"/>
      <c r="I184" s="4"/>
      <c r="J184" s="9"/>
      <c r="K184" s="14"/>
      <c r="L184" s="36"/>
      <c r="M184" s="36"/>
      <c r="N184" s="36"/>
      <c r="O184" s="36"/>
      <c r="P184" s="36"/>
      <c r="Q184" s="36"/>
      <c r="R184" s="36"/>
      <c r="S184" s="36"/>
      <c r="T184" s="36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2.75">
      <c r="A185" s="8"/>
      <c r="B185" s="6"/>
      <c r="C185" s="1"/>
      <c r="D185" s="8"/>
      <c r="E185" s="8"/>
      <c r="F185" s="4"/>
      <c r="G185" s="4"/>
      <c r="H185" s="4"/>
      <c r="I185" s="4"/>
      <c r="J185" s="9"/>
      <c r="K185" s="14"/>
      <c r="L185" s="36"/>
      <c r="M185" s="36"/>
      <c r="N185" s="36"/>
      <c r="O185" s="36"/>
      <c r="P185" s="36"/>
      <c r="Q185" s="36"/>
      <c r="R185" s="36"/>
      <c r="S185" s="36"/>
      <c r="T185" s="36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2.75">
      <c r="A186" s="8"/>
      <c r="B186" s="6"/>
      <c r="C186" s="1"/>
      <c r="D186" s="8"/>
      <c r="E186" s="8"/>
      <c r="F186" s="4"/>
      <c r="G186" s="4"/>
      <c r="H186" s="4"/>
      <c r="I186" s="4"/>
      <c r="J186" s="9"/>
      <c r="K186" s="14"/>
      <c r="L186" s="36"/>
      <c r="M186" s="36"/>
      <c r="N186" s="36"/>
      <c r="O186" s="36"/>
      <c r="P186" s="36"/>
      <c r="Q186" s="36"/>
      <c r="R186" s="36"/>
      <c r="S186" s="36"/>
      <c r="T186" s="36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2.75">
      <c r="A187" s="8"/>
      <c r="B187" s="6"/>
      <c r="C187" s="1"/>
      <c r="D187" s="8"/>
      <c r="E187" s="8"/>
      <c r="F187" s="4"/>
      <c r="G187" s="4"/>
      <c r="H187" s="4"/>
      <c r="I187" s="4"/>
      <c r="J187" s="9"/>
      <c r="K187" s="14"/>
      <c r="L187" s="36"/>
      <c r="M187" s="36"/>
      <c r="N187" s="36"/>
      <c r="O187" s="36"/>
      <c r="P187" s="36"/>
      <c r="Q187" s="36"/>
      <c r="R187" s="36"/>
      <c r="S187" s="36"/>
      <c r="T187" s="36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2.75">
      <c r="A188" s="8"/>
      <c r="B188" s="6"/>
      <c r="C188" s="1"/>
      <c r="D188" s="8"/>
      <c r="E188" s="8"/>
      <c r="F188" s="4"/>
      <c r="G188" s="4"/>
      <c r="H188" s="4"/>
      <c r="I188" s="4"/>
      <c r="J188" s="9"/>
      <c r="K188" s="14"/>
      <c r="L188" s="36"/>
      <c r="M188" s="36"/>
      <c r="N188" s="36"/>
      <c r="O188" s="36"/>
      <c r="P188" s="36"/>
      <c r="Q188" s="36"/>
      <c r="R188" s="36"/>
      <c r="S188" s="36"/>
      <c r="T188" s="36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2.75">
      <c r="A189" s="8"/>
      <c r="B189" s="6"/>
      <c r="C189" s="1"/>
      <c r="D189" s="8"/>
      <c r="E189" s="8"/>
      <c r="F189" s="4"/>
      <c r="G189" s="4"/>
      <c r="H189" s="4"/>
      <c r="I189" s="4"/>
      <c r="J189" s="9"/>
      <c r="K189" s="14"/>
      <c r="L189" s="36"/>
      <c r="M189" s="36"/>
      <c r="N189" s="36"/>
      <c r="O189" s="36"/>
      <c r="P189" s="36"/>
      <c r="Q189" s="36"/>
      <c r="R189" s="36"/>
      <c r="S189" s="36"/>
      <c r="T189" s="36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2.75">
      <c r="A190" s="8"/>
      <c r="B190" s="6"/>
      <c r="C190" s="1"/>
      <c r="D190" s="8"/>
      <c r="E190" s="8"/>
      <c r="F190" s="4"/>
      <c r="G190" s="4"/>
      <c r="H190" s="4"/>
      <c r="I190" s="4"/>
      <c r="J190" s="9"/>
      <c r="K190" s="14"/>
      <c r="L190" s="36"/>
      <c r="M190" s="36"/>
      <c r="N190" s="36"/>
      <c r="O190" s="36"/>
      <c r="P190" s="36"/>
      <c r="Q190" s="36"/>
      <c r="R190" s="36"/>
      <c r="S190" s="36"/>
      <c r="T190" s="36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2.75">
      <c r="A191" s="8"/>
      <c r="B191" s="6"/>
      <c r="C191" s="1"/>
      <c r="D191" s="8"/>
      <c r="E191" s="8"/>
      <c r="F191" s="4"/>
      <c r="G191" s="4"/>
      <c r="H191" s="4"/>
      <c r="I191" s="4"/>
      <c r="J191" s="9"/>
      <c r="K191" s="14"/>
      <c r="L191" s="36"/>
      <c r="M191" s="36"/>
      <c r="N191" s="36"/>
      <c r="O191" s="36"/>
      <c r="P191" s="36"/>
      <c r="Q191" s="36"/>
      <c r="R191" s="36"/>
      <c r="S191" s="36"/>
      <c r="T191" s="36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2.75">
      <c r="A192" s="8"/>
      <c r="B192" s="6"/>
      <c r="C192" s="1"/>
      <c r="D192" s="8"/>
      <c r="E192" s="8"/>
      <c r="F192" s="4"/>
      <c r="G192" s="4"/>
      <c r="H192" s="4"/>
      <c r="I192" s="4"/>
      <c r="J192" s="9"/>
      <c r="K192" s="14"/>
      <c r="L192" s="36"/>
      <c r="M192" s="36"/>
      <c r="N192" s="36"/>
      <c r="O192" s="36"/>
      <c r="P192" s="36"/>
      <c r="Q192" s="36"/>
      <c r="R192" s="36"/>
      <c r="S192" s="36"/>
      <c r="T192" s="36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2.75">
      <c r="A193" s="8"/>
      <c r="B193" s="6"/>
      <c r="C193" s="1"/>
      <c r="D193" s="8"/>
      <c r="E193" s="8"/>
      <c r="F193" s="4"/>
      <c r="G193" s="4"/>
      <c r="H193" s="4"/>
      <c r="I193" s="4"/>
      <c r="J193" s="9"/>
      <c r="K193" s="14"/>
      <c r="L193" s="36"/>
      <c r="M193" s="36"/>
      <c r="N193" s="36"/>
      <c r="O193" s="36"/>
      <c r="P193" s="36"/>
      <c r="Q193" s="36"/>
      <c r="R193" s="36"/>
      <c r="S193" s="36"/>
      <c r="T193" s="36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2.75">
      <c r="A194" s="8"/>
      <c r="B194" s="6"/>
      <c r="C194" s="1"/>
      <c r="D194" s="8"/>
      <c r="E194" s="8"/>
      <c r="F194" s="4"/>
      <c r="G194" s="4"/>
      <c r="H194" s="4"/>
      <c r="I194" s="4"/>
      <c r="J194" s="9"/>
      <c r="K194" s="14"/>
      <c r="L194" s="36"/>
      <c r="M194" s="36"/>
      <c r="N194" s="36"/>
      <c r="O194" s="36"/>
      <c r="P194" s="36"/>
      <c r="Q194" s="36"/>
      <c r="R194" s="36"/>
      <c r="S194" s="36"/>
      <c r="T194" s="36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2.75">
      <c r="A195" s="8"/>
      <c r="B195" s="6"/>
      <c r="C195" s="1"/>
      <c r="D195" s="8"/>
      <c r="E195" s="8"/>
      <c r="F195" s="4"/>
      <c r="G195" s="4"/>
      <c r="H195" s="4"/>
      <c r="I195" s="4"/>
      <c r="J195" s="9"/>
      <c r="K195" s="14"/>
      <c r="L195" s="36"/>
      <c r="M195" s="36"/>
      <c r="N195" s="36"/>
      <c r="O195" s="36"/>
      <c r="P195" s="36"/>
      <c r="Q195" s="36"/>
      <c r="R195" s="36"/>
      <c r="S195" s="36"/>
      <c r="T195" s="36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2.75">
      <c r="A196" s="8"/>
      <c r="B196" s="6"/>
      <c r="C196" s="1"/>
      <c r="D196" s="8"/>
      <c r="E196" s="8"/>
      <c r="F196" s="4"/>
      <c r="G196" s="4"/>
      <c r="H196" s="4"/>
      <c r="I196" s="4"/>
      <c r="J196" s="9"/>
      <c r="K196" s="14"/>
      <c r="L196" s="36"/>
      <c r="M196" s="36"/>
      <c r="N196" s="36"/>
      <c r="O196" s="36"/>
      <c r="P196" s="36"/>
      <c r="Q196" s="36"/>
      <c r="R196" s="36"/>
      <c r="S196" s="36"/>
      <c r="T196" s="36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2.75">
      <c r="A197" s="8"/>
      <c r="B197" s="6"/>
      <c r="C197" s="1"/>
      <c r="D197" s="8"/>
      <c r="E197" s="8"/>
      <c r="F197" s="4"/>
      <c r="G197" s="4"/>
      <c r="H197" s="4"/>
      <c r="I197" s="4"/>
      <c r="J197" s="9"/>
      <c r="K197" s="14"/>
      <c r="L197" s="36"/>
      <c r="M197" s="36"/>
      <c r="N197" s="36"/>
      <c r="O197" s="36"/>
      <c r="P197" s="36"/>
      <c r="Q197" s="36"/>
      <c r="R197" s="36"/>
      <c r="S197" s="36"/>
      <c r="T197" s="36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2.75">
      <c r="A198" s="8"/>
      <c r="B198" s="6"/>
      <c r="C198" s="1"/>
      <c r="D198" s="8"/>
      <c r="E198" s="8"/>
      <c r="F198" s="4"/>
      <c r="G198" s="4"/>
      <c r="H198" s="4"/>
      <c r="I198" s="4"/>
      <c r="J198" s="9"/>
      <c r="K198" s="14"/>
      <c r="L198" s="36"/>
      <c r="M198" s="36"/>
      <c r="N198" s="36"/>
      <c r="O198" s="36"/>
      <c r="P198" s="36"/>
      <c r="Q198" s="36"/>
      <c r="R198" s="36"/>
      <c r="S198" s="36"/>
      <c r="T198" s="36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2.75">
      <c r="A199" s="8"/>
      <c r="B199" s="6"/>
      <c r="C199" s="1"/>
      <c r="D199" s="8"/>
      <c r="E199" s="8"/>
      <c r="F199" s="4"/>
      <c r="G199" s="4"/>
      <c r="H199" s="4"/>
      <c r="I199" s="4"/>
      <c r="J199" s="9"/>
      <c r="K199" s="14"/>
      <c r="L199" s="36"/>
      <c r="M199" s="36"/>
      <c r="N199" s="36"/>
      <c r="O199" s="36"/>
      <c r="P199" s="36"/>
      <c r="Q199" s="36"/>
      <c r="R199" s="36"/>
      <c r="S199" s="36"/>
      <c r="T199" s="36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2.75">
      <c r="A200" s="8"/>
      <c r="B200" s="6"/>
      <c r="C200" s="1"/>
      <c r="D200" s="8"/>
      <c r="E200" s="8"/>
      <c r="F200" s="4"/>
      <c r="G200" s="4"/>
      <c r="H200" s="4"/>
      <c r="I200" s="4"/>
      <c r="J200" s="9"/>
      <c r="K200" s="14"/>
      <c r="L200" s="36"/>
      <c r="M200" s="36"/>
      <c r="N200" s="36"/>
      <c r="O200" s="36"/>
      <c r="P200" s="36"/>
      <c r="Q200" s="36"/>
      <c r="R200" s="36"/>
      <c r="S200" s="36"/>
      <c r="T200" s="36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2.75">
      <c r="A201" s="8"/>
      <c r="B201" s="6"/>
      <c r="C201" s="1"/>
      <c r="D201" s="8"/>
      <c r="E201" s="8"/>
      <c r="F201" s="4"/>
      <c r="G201" s="4"/>
      <c r="H201" s="4"/>
      <c r="I201" s="4"/>
      <c r="J201" s="9"/>
      <c r="K201" s="14"/>
      <c r="L201" s="36"/>
      <c r="M201" s="36"/>
      <c r="N201" s="36"/>
      <c r="O201" s="36"/>
      <c r="P201" s="36"/>
      <c r="Q201" s="36"/>
      <c r="R201" s="36"/>
      <c r="S201" s="36"/>
      <c r="T201" s="36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2.75">
      <c r="A202" s="8"/>
      <c r="B202" s="6"/>
      <c r="C202" s="1"/>
      <c r="D202" s="8"/>
      <c r="E202" s="8"/>
      <c r="F202" s="4"/>
      <c r="G202" s="4"/>
      <c r="H202" s="4"/>
      <c r="I202" s="4"/>
      <c r="J202" s="9"/>
      <c r="K202" s="14"/>
      <c r="L202" s="36"/>
      <c r="M202" s="36"/>
      <c r="N202" s="36"/>
      <c r="O202" s="36"/>
      <c r="P202" s="36"/>
      <c r="Q202" s="36"/>
      <c r="R202" s="36"/>
      <c r="S202" s="36"/>
      <c r="T202" s="36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2.75">
      <c r="A203" s="8"/>
      <c r="B203" s="6"/>
      <c r="C203" s="1"/>
      <c r="D203" s="8"/>
      <c r="E203" s="8"/>
      <c r="F203" s="4"/>
      <c r="G203" s="4"/>
      <c r="H203" s="4"/>
      <c r="I203" s="4"/>
      <c r="J203" s="9"/>
      <c r="K203" s="14"/>
      <c r="L203" s="36"/>
      <c r="M203" s="36"/>
      <c r="N203" s="36"/>
      <c r="O203" s="36"/>
      <c r="P203" s="36"/>
      <c r="Q203" s="36"/>
      <c r="R203" s="36"/>
      <c r="S203" s="36"/>
      <c r="T203" s="36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2.75">
      <c r="A204" s="8"/>
      <c r="B204" s="6"/>
      <c r="C204" s="1"/>
      <c r="D204" s="8"/>
      <c r="E204" s="8"/>
      <c r="F204" s="4"/>
      <c r="G204" s="4"/>
      <c r="H204" s="4"/>
      <c r="I204" s="4"/>
      <c r="J204" s="9"/>
      <c r="K204" s="14"/>
      <c r="L204" s="36"/>
      <c r="M204" s="36"/>
      <c r="N204" s="36"/>
      <c r="O204" s="36"/>
      <c r="P204" s="36"/>
      <c r="Q204" s="36"/>
      <c r="R204" s="36"/>
      <c r="S204" s="36"/>
      <c r="T204" s="36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2.75">
      <c r="A205" s="8"/>
      <c r="B205" s="6"/>
      <c r="C205" s="1"/>
      <c r="D205" s="8"/>
      <c r="E205" s="8"/>
      <c r="F205" s="4"/>
      <c r="G205" s="4"/>
      <c r="H205" s="4"/>
      <c r="I205" s="4"/>
      <c r="J205" s="9"/>
      <c r="K205" s="14"/>
      <c r="L205" s="36"/>
      <c r="M205" s="36"/>
      <c r="N205" s="36"/>
      <c r="O205" s="36"/>
      <c r="P205" s="36"/>
      <c r="Q205" s="36"/>
      <c r="R205" s="36"/>
      <c r="S205" s="36"/>
      <c r="T205" s="36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2.75">
      <c r="A206" s="8"/>
      <c r="B206" s="6"/>
      <c r="C206" s="1"/>
      <c r="D206" s="8"/>
      <c r="E206" s="8"/>
      <c r="F206" s="4"/>
      <c r="G206" s="4"/>
      <c r="H206" s="4"/>
      <c r="I206" s="4"/>
      <c r="J206" s="9"/>
      <c r="K206" s="14"/>
      <c r="L206" s="36"/>
      <c r="M206" s="36"/>
      <c r="N206" s="36"/>
      <c r="O206" s="36"/>
      <c r="P206" s="36"/>
      <c r="Q206" s="36"/>
      <c r="R206" s="36"/>
      <c r="S206" s="36"/>
      <c r="T206" s="36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2.75">
      <c r="A207" s="8"/>
      <c r="B207" s="6"/>
      <c r="C207" s="1"/>
      <c r="D207" s="8"/>
      <c r="E207" s="8"/>
      <c r="F207" s="4"/>
      <c r="G207" s="4"/>
      <c r="H207" s="4"/>
      <c r="I207" s="4"/>
      <c r="J207" s="9"/>
      <c r="K207" s="14"/>
      <c r="L207" s="36"/>
      <c r="M207" s="36"/>
      <c r="N207" s="36"/>
      <c r="O207" s="36"/>
      <c r="P207" s="36"/>
      <c r="Q207" s="36"/>
      <c r="R207" s="36"/>
      <c r="S207" s="36"/>
      <c r="T207" s="36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2.75">
      <c r="A208" s="8"/>
      <c r="B208" s="6"/>
      <c r="C208" s="1"/>
      <c r="D208" s="8"/>
      <c r="E208" s="8"/>
      <c r="F208" s="4"/>
      <c r="G208" s="4"/>
      <c r="H208" s="4"/>
      <c r="I208" s="4"/>
      <c r="J208" s="9"/>
      <c r="K208" s="14"/>
      <c r="L208" s="36"/>
      <c r="M208" s="36"/>
      <c r="N208" s="36"/>
      <c r="O208" s="36"/>
      <c r="P208" s="36"/>
      <c r="Q208" s="36"/>
      <c r="R208" s="36"/>
      <c r="S208" s="36"/>
      <c r="T208" s="36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2.75">
      <c r="A209" s="8"/>
      <c r="B209" s="6"/>
      <c r="C209" s="1"/>
      <c r="D209" s="8"/>
      <c r="E209" s="8"/>
      <c r="F209" s="4"/>
      <c r="G209" s="4"/>
      <c r="H209" s="4"/>
      <c r="I209" s="4"/>
      <c r="J209" s="9"/>
      <c r="K209" s="14"/>
      <c r="L209" s="36"/>
      <c r="M209" s="36"/>
      <c r="N209" s="36"/>
      <c r="O209" s="36"/>
      <c r="P209" s="36"/>
      <c r="Q209" s="36"/>
      <c r="R209" s="36"/>
      <c r="S209" s="36"/>
      <c r="T209" s="36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2.75">
      <c r="A210" s="8"/>
      <c r="B210" s="6"/>
      <c r="C210" s="1"/>
      <c r="D210" s="8"/>
      <c r="E210" s="8"/>
      <c r="F210" s="4"/>
      <c r="G210" s="4"/>
      <c r="H210" s="4"/>
      <c r="I210" s="4"/>
      <c r="J210" s="9"/>
      <c r="K210" s="14"/>
      <c r="L210" s="36"/>
      <c r="M210" s="36"/>
      <c r="N210" s="36"/>
      <c r="O210" s="36"/>
      <c r="P210" s="36"/>
      <c r="Q210" s="36"/>
      <c r="R210" s="36"/>
      <c r="S210" s="36"/>
      <c r="T210" s="36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2.75">
      <c r="A211" s="8"/>
      <c r="B211" s="6"/>
      <c r="C211" s="1"/>
      <c r="D211" s="8"/>
      <c r="E211" s="8"/>
      <c r="F211" s="4"/>
      <c r="G211" s="4"/>
      <c r="H211" s="4"/>
      <c r="I211" s="4"/>
      <c r="J211" s="9"/>
      <c r="K211" s="14"/>
      <c r="L211" s="36"/>
      <c r="M211" s="36"/>
      <c r="N211" s="36"/>
      <c r="O211" s="36"/>
      <c r="P211" s="36"/>
      <c r="Q211" s="36"/>
      <c r="R211" s="36"/>
      <c r="S211" s="36"/>
      <c r="T211" s="36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2.75">
      <c r="A212" s="8"/>
      <c r="B212" s="6"/>
      <c r="C212" s="1"/>
      <c r="D212" s="8"/>
      <c r="E212" s="8"/>
      <c r="F212" s="4"/>
      <c r="G212" s="4"/>
      <c r="H212" s="4"/>
      <c r="I212" s="4"/>
      <c r="J212" s="9"/>
      <c r="K212" s="14"/>
      <c r="L212" s="36"/>
      <c r="M212" s="36"/>
      <c r="N212" s="36"/>
      <c r="O212" s="36"/>
      <c r="P212" s="36"/>
      <c r="Q212" s="36"/>
      <c r="R212" s="36"/>
      <c r="S212" s="36"/>
      <c r="T212" s="36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2.75">
      <c r="A213" s="8"/>
      <c r="B213" s="6"/>
      <c r="C213" s="1"/>
      <c r="D213" s="8"/>
      <c r="E213" s="8"/>
      <c r="F213" s="4"/>
      <c r="G213" s="4"/>
      <c r="H213" s="4"/>
      <c r="I213" s="4"/>
      <c r="J213" s="9"/>
      <c r="K213" s="14"/>
      <c r="L213" s="36"/>
      <c r="M213" s="36"/>
      <c r="N213" s="36"/>
      <c r="O213" s="36"/>
      <c r="P213" s="36"/>
      <c r="Q213" s="36"/>
      <c r="R213" s="36"/>
      <c r="S213" s="36"/>
      <c r="T213" s="36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2.75">
      <c r="A214" s="8"/>
      <c r="B214" s="6"/>
      <c r="C214" s="1"/>
      <c r="D214" s="8"/>
      <c r="E214" s="8"/>
      <c r="F214" s="4"/>
      <c r="G214" s="4"/>
      <c r="H214" s="4"/>
      <c r="I214" s="4"/>
      <c r="J214" s="9"/>
      <c r="K214" s="14"/>
      <c r="L214" s="36"/>
      <c r="M214" s="36"/>
      <c r="N214" s="36"/>
      <c r="O214" s="36"/>
      <c r="P214" s="36"/>
      <c r="Q214" s="36"/>
      <c r="R214" s="36"/>
      <c r="S214" s="36"/>
      <c r="T214" s="36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2.75">
      <c r="A215" s="8"/>
      <c r="B215" s="6"/>
      <c r="C215" s="1"/>
      <c r="D215" s="8"/>
      <c r="E215" s="8"/>
      <c r="F215" s="4"/>
      <c r="G215" s="4"/>
      <c r="H215" s="4"/>
      <c r="I215" s="4"/>
      <c r="J215" s="9"/>
      <c r="K215" s="14"/>
      <c r="L215" s="36"/>
      <c r="M215" s="36"/>
      <c r="N215" s="36"/>
      <c r="O215" s="36"/>
      <c r="P215" s="36"/>
      <c r="Q215" s="36"/>
      <c r="R215" s="36"/>
      <c r="S215" s="36"/>
      <c r="T215" s="36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2.75">
      <c r="A216" s="8"/>
      <c r="B216" s="6"/>
      <c r="C216" s="1"/>
      <c r="D216" s="8"/>
      <c r="E216" s="8"/>
      <c r="F216" s="4"/>
      <c r="G216" s="4"/>
      <c r="H216" s="4"/>
      <c r="I216" s="4"/>
      <c r="J216" s="9"/>
      <c r="K216" s="14"/>
      <c r="L216" s="36"/>
      <c r="M216" s="36"/>
      <c r="N216" s="36"/>
      <c r="O216" s="36"/>
      <c r="P216" s="36"/>
      <c r="Q216" s="36"/>
      <c r="R216" s="36"/>
      <c r="S216" s="36"/>
      <c r="T216" s="36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2.75">
      <c r="A217" s="8"/>
      <c r="B217" s="6"/>
      <c r="C217" s="1"/>
      <c r="D217" s="8"/>
      <c r="E217" s="8"/>
      <c r="F217" s="4"/>
      <c r="G217" s="4"/>
      <c r="H217" s="4"/>
      <c r="I217" s="4"/>
      <c r="J217" s="9"/>
      <c r="K217" s="14"/>
      <c r="L217" s="36"/>
      <c r="M217" s="36"/>
      <c r="N217" s="36"/>
      <c r="O217" s="36"/>
      <c r="P217" s="36"/>
      <c r="Q217" s="36"/>
      <c r="R217" s="36"/>
      <c r="S217" s="36"/>
      <c r="T217" s="36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2.75">
      <c r="A218" s="8"/>
      <c r="B218" s="6"/>
      <c r="C218" s="1"/>
      <c r="D218" s="8"/>
      <c r="E218" s="8"/>
      <c r="F218" s="4"/>
      <c r="G218" s="4"/>
      <c r="H218" s="4"/>
      <c r="I218" s="4"/>
      <c r="J218" s="9"/>
      <c r="K218" s="14"/>
      <c r="L218" s="36"/>
      <c r="M218" s="36"/>
      <c r="N218" s="36"/>
      <c r="O218" s="36"/>
      <c r="P218" s="36"/>
      <c r="Q218" s="36"/>
      <c r="R218" s="36"/>
      <c r="S218" s="36"/>
      <c r="T218" s="36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2.75">
      <c r="A219" s="8"/>
      <c r="B219" s="6"/>
      <c r="C219" s="1"/>
      <c r="D219" s="8"/>
      <c r="E219" s="8"/>
      <c r="F219" s="4"/>
      <c r="G219" s="4"/>
      <c r="H219" s="4"/>
      <c r="I219" s="4"/>
      <c r="J219" s="9"/>
      <c r="K219" s="14"/>
      <c r="L219" s="36"/>
      <c r="M219" s="36"/>
      <c r="N219" s="36"/>
      <c r="O219" s="36"/>
      <c r="P219" s="36"/>
      <c r="Q219" s="36"/>
      <c r="R219" s="36"/>
      <c r="S219" s="36"/>
      <c r="T219" s="36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2.75">
      <c r="A220" s="8"/>
      <c r="B220" s="6"/>
      <c r="C220" s="1"/>
      <c r="D220" s="8"/>
      <c r="E220" s="8"/>
      <c r="F220" s="4"/>
      <c r="G220" s="4"/>
      <c r="H220" s="4"/>
      <c r="I220" s="4"/>
      <c r="J220" s="9"/>
      <c r="K220" s="14"/>
      <c r="L220" s="36"/>
      <c r="M220" s="36"/>
      <c r="N220" s="36"/>
      <c r="O220" s="36"/>
      <c r="P220" s="36"/>
      <c r="Q220" s="36"/>
      <c r="R220" s="36"/>
      <c r="S220" s="36"/>
      <c r="T220" s="36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2.75">
      <c r="A221" s="8"/>
      <c r="B221" s="6"/>
      <c r="C221" s="1"/>
      <c r="D221" s="8"/>
      <c r="E221" s="8"/>
      <c r="F221" s="4"/>
      <c r="G221" s="4"/>
      <c r="H221" s="4"/>
      <c r="I221" s="4"/>
      <c r="J221" s="9"/>
      <c r="K221" s="14"/>
      <c r="L221" s="36"/>
      <c r="M221" s="36"/>
      <c r="N221" s="36"/>
      <c r="O221" s="36"/>
      <c r="P221" s="36"/>
      <c r="Q221" s="36"/>
      <c r="R221" s="36"/>
      <c r="S221" s="36"/>
      <c r="T221" s="36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2.75">
      <c r="A222" s="8"/>
      <c r="B222" s="6"/>
      <c r="C222" s="1"/>
      <c r="D222" s="8"/>
      <c r="E222" s="8"/>
      <c r="F222" s="4"/>
      <c r="G222" s="4"/>
      <c r="H222" s="4"/>
      <c r="I222" s="4"/>
      <c r="J222" s="9"/>
      <c r="K222" s="14"/>
      <c r="L222" s="36"/>
      <c r="M222" s="36"/>
      <c r="N222" s="36"/>
      <c r="O222" s="36"/>
      <c r="P222" s="36"/>
      <c r="Q222" s="36"/>
      <c r="R222" s="36"/>
      <c r="S222" s="36"/>
      <c r="T222" s="36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2.75">
      <c r="A223" s="8"/>
      <c r="B223" s="6"/>
      <c r="C223" s="1"/>
      <c r="D223" s="8"/>
      <c r="E223" s="8"/>
      <c r="F223" s="4"/>
      <c r="G223" s="4"/>
      <c r="H223" s="4"/>
      <c r="I223" s="4"/>
      <c r="J223" s="9"/>
      <c r="K223" s="14"/>
      <c r="L223" s="36"/>
      <c r="M223" s="36"/>
      <c r="N223" s="36"/>
      <c r="O223" s="36"/>
      <c r="P223" s="36"/>
      <c r="Q223" s="36"/>
      <c r="R223" s="36"/>
      <c r="S223" s="36"/>
      <c r="T223" s="36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2.75">
      <c r="A224" s="8"/>
      <c r="B224" s="6"/>
      <c r="C224" s="1"/>
      <c r="D224" s="8"/>
      <c r="E224" s="8"/>
      <c r="F224" s="4"/>
      <c r="G224" s="4"/>
      <c r="H224" s="4"/>
      <c r="I224" s="4"/>
      <c r="J224" s="9"/>
      <c r="K224" s="14"/>
      <c r="L224" s="36"/>
      <c r="M224" s="36"/>
      <c r="N224" s="36"/>
      <c r="O224" s="36"/>
      <c r="P224" s="36"/>
      <c r="Q224" s="36"/>
      <c r="R224" s="36"/>
      <c r="S224" s="36"/>
      <c r="T224" s="36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2.75">
      <c r="A225" s="8"/>
      <c r="B225" s="6"/>
      <c r="C225" s="1"/>
      <c r="D225" s="8"/>
      <c r="E225" s="8"/>
      <c r="F225" s="4"/>
      <c r="G225" s="4"/>
      <c r="H225" s="4"/>
      <c r="I225" s="4"/>
      <c r="J225" s="9"/>
      <c r="K225" s="14"/>
      <c r="L225" s="36"/>
      <c r="M225" s="36"/>
      <c r="N225" s="36"/>
      <c r="O225" s="36"/>
      <c r="P225" s="36"/>
      <c r="Q225" s="36"/>
      <c r="R225" s="36"/>
      <c r="S225" s="36"/>
      <c r="T225" s="36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2.75">
      <c r="A226" s="8"/>
      <c r="B226" s="6"/>
      <c r="C226" s="1"/>
      <c r="D226" s="8"/>
      <c r="E226" s="8"/>
      <c r="F226" s="4"/>
      <c r="G226" s="4"/>
      <c r="H226" s="4"/>
      <c r="I226" s="4"/>
      <c r="J226" s="9"/>
      <c r="K226" s="14"/>
      <c r="L226" s="36"/>
      <c r="M226" s="36"/>
      <c r="N226" s="36"/>
      <c r="O226" s="36"/>
      <c r="P226" s="36"/>
      <c r="Q226" s="36"/>
      <c r="R226" s="36"/>
      <c r="S226" s="36"/>
      <c r="T226" s="36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2.75">
      <c r="A227" s="8"/>
      <c r="B227" s="6"/>
      <c r="C227" s="1"/>
      <c r="D227" s="8"/>
      <c r="E227" s="8"/>
      <c r="F227" s="4"/>
      <c r="G227" s="4"/>
      <c r="H227" s="4"/>
      <c r="I227" s="4"/>
      <c r="J227" s="9"/>
      <c r="K227" s="14"/>
      <c r="L227" s="36"/>
      <c r="M227" s="36"/>
      <c r="N227" s="36"/>
      <c r="O227" s="36"/>
      <c r="P227" s="36"/>
      <c r="Q227" s="36"/>
      <c r="R227" s="36"/>
      <c r="S227" s="36"/>
      <c r="T227" s="36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2.75">
      <c r="A228" s="8"/>
      <c r="B228" s="6"/>
      <c r="C228" s="1"/>
      <c r="D228" s="8"/>
      <c r="E228" s="8"/>
      <c r="F228" s="4"/>
      <c r="G228" s="4"/>
      <c r="H228" s="4"/>
      <c r="I228" s="4"/>
      <c r="J228" s="9"/>
      <c r="K228" s="14"/>
      <c r="L228" s="36"/>
      <c r="M228" s="36"/>
      <c r="N228" s="36"/>
      <c r="O228" s="36"/>
      <c r="P228" s="36"/>
      <c r="Q228" s="36"/>
      <c r="R228" s="36"/>
      <c r="S228" s="36"/>
      <c r="T228" s="36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2.75">
      <c r="A229" s="8"/>
      <c r="B229" s="6"/>
      <c r="C229" s="1"/>
      <c r="D229" s="8"/>
      <c r="E229" s="8"/>
      <c r="F229" s="4"/>
      <c r="G229" s="4"/>
      <c r="H229" s="4"/>
      <c r="I229" s="4"/>
      <c r="J229" s="9"/>
      <c r="K229" s="14"/>
      <c r="L229" s="36"/>
      <c r="M229" s="36"/>
      <c r="N229" s="36"/>
      <c r="O229" s="36"/>
      <c r="P229" s="36"/>
      <c r="Q229" s="36"/>
      <c r="R229" s="36"/>
      <c r="S229" s="36"/>
      <c r="T229" s="36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2.75">
      <c r="A230" s="8"/>
      <c r="B230" s="6"/>
      <c r="C230" s="1"/>
      <c r="D230" s="8"/>
      <c r="E230" s="8"/>
      <c r="F230" s="4"/>
      <c r="G230" s="4"/>
      <c r="H230" s="4"/>
      <c r="I230" s="4"/>
      <c r="J230" s="9"/>
      <c r="K230" s="14"/>
      <c r="L230" s="36"/>
      <c r="M230" s="36"/>
      <c r="N230" s="36"/>
      <c r="O230" s="36"/>
      <c r="P230" s="36"/>
      <c r="Q230" s="36"/>
      <c r="R230" s="36"/>
      <c r="S230" s="36"/>
      <c r="T230" s="36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2.75">
      <c r="A231" s="8"/>
      <c r="B231" s="6"/>
      <c r="C231" s="1"/>
      <c r="D231" s="8"/>
      <c r="E231" s="8"/>
      <c r="F231" s="4"/>
      <c r="G231" s="4"/>
      <c r="H231" s="4"/>
      <c r="I231" s="4"/>
      <c r="J231" s="9"/>
      <c r="K231" s="14"/>
      <c r="L231" s="36"/>
      <c r="M231" s="36"/>
      <c r="N231" s="36"/>
      <c r="O231" s="36"/>
      <c r="P231" s="36"/>
      <c r="Q231" s="36"/>
      <c r="R231" s="36"/>
      <c r="S231" s="36"/>
      <c r="T231" s="36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2.75">
      <c r="A232" s="8"/>
      <c r="B232" s="6"/>
      <c r="C232" s="1"/>
      <c r="D232" s="8"/>
      <c r="E232" s="8"/>
      <c r="F232" s="4"/>
      <c r="G232" s="4"/>
      <c r="H232" s="4"/>
      <c r="I232" s="4"/>
      <c r="J232" s="9"/>
      <c r="K232" s="14"/>
      <c r="L232" s="36"/>
      <c r="M232" s="36"/>
      <c r="N232" s="36"/>
      <c r="O232" s="36"/>
      <c r="P232" s="36"/>
      <c r="Q232" s="36"/>
      <c r="R232" s="36"/>
      <c r="S232" s="36"/>
      <c r="T232" s="36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2.75">
      <c r="A233" s="8"/>
      <c r="B233" s="6"/>
      <c r="C233" s="1"/>
      <c r="D233" s="8"/>
      <c r="E233" s="8"/>
      <c r="F233" s="4"/>
      <c r="G233" s="4"/>
      <c r="H233" s="4"/>
      <c r="I233" s="4"/>
      <c r="J233" s="9"/>
      <c r="K233" s="14"/>
      <c r="L233" s="36"/>
      <c r="M233" s="36"/>
      <c r="N233" s="36"/>
      <c r="O233" s="36"/>
      <c r="P233" s="36"/>
      <c r="Q233" s="36"/>
      <c r="R233" s="36"/>
      <c r="S233" s="36"/>
      <c r="T233" s="36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2.75">
      <c r="A234" s="8"/>
      <c r="B234" s="6"/>
      <c r="C234" s="1"/>
      <c r="D234" s="8"/>
      <c r="E234" s="8"/>
      <c r="F234" s="4"/>
      <c r="G234" s="4"/>
      <c r="H234" s="4"/>
      <c r="I234" s="4"/>
      <c r="J234" s="9"/>
      <c r="K234" s="14"/>
      <c r="L234" s="36"/>
      <c r="M234" s="36"/>
      <c r="N234" s="36"/>
      <c r="O234" s="36"/>
      <c r="P234" s="36"/>
      <c r="Q234" s="36"/>
      <c r="R234" s="36"/>
      <c r="S234" s="36"/>
      <c r="T234" s="36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2.75">
      <c r="A235" s="8"/>
      <c r="B235" s="6"/>
      <c r="C235" s="1"/>
      <c r="D235" s="8"/>
      <c r="E235" s="8"/>
      <c r="F235" s="4"/>
      <c r="G235" s="4"/>
      <c r="H235" s="4"/>
      <c r="I235" s="4"/>
      <c r="J235" s="9"/>
      <c r="K235" s="14"/>
      <c r="L235" s="36"/>
      <c r="M235" s="36"/>
      <c r="N235" s="36"/>
      <c r="O235" s="36"/>
      <c r="P235" s="36"/>
      <c r="Q235" s="36"/>
      <c r="R235" s="36"/>
      <c r="S235" s="36"/>
      <c r="T235" s="36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2.75">
      <c r="A236" s="8"/>
      <c r="B236" s="6"/>
      <c r="C236" s="1"/>
      <c r="D236" s="8"/>
      <c r="E236" s="8"/>
      <c r="F236" s="4"/>
      <c r="G236" s="4"/>
      <c r="H236" s="4"/>
      <c r="I236" s="4"/>
      <c r="J236" s="9"/>
      <c r="K236" s="14"/>
      <c r="L236" s="36"/>
      <c r="M236" s="36"/>
      <c r="N236" s="36"/>
      <c r="O236" s="36"/>
      <c r="P236" s="36"/>
      <c r="Q236" s="36"/>
      <c r="R236" s="36"/>
      <c r="S236" s="36"/>
      <c r="T236" s="36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2.75">
      <c r="A237" s="8"/>
      <c r="B237" s="6"/>
      <c r="C237" s="1"/>
      <c r="D237" s="8"/>
      <c r="E237" s="8"/>
      <c r="F237" s="4"/>
      <c r="G237" s="4"/>
      <c r="H237" s="4"/>
      <c r="I237" s="4"/>
      <c r="J237" s="9"/>
      <c r="K237" s="14"/>
      <c r="L237" s="36"/>
      <c r="M237" s="36"/>
      <c r="N237" s="36"/>
      <c r="O237" s="36"/>
      <c r="P237" s="36"/>
      <c r="Q237" s="36"/>
      <c r="R237" s="36"/>
      <c r="S237" s="36"/>
      <c r="T237" s="36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2.75">
      <c r="A238" s="8"/>
      <c r="B238" s="6"/>
      <c r="C238" s="1"/>
      <c r="D238" s="8"/>
      <c r="E238" s="8"/>
      <c r="F238" s="4"/>
      <c r="G238" s="4"/>
      <c r="H238" s="4"/>
      <c r="I238" s="4"/>
      <c r="J238" s="9"/>
      <c r="K238" s="14"/>
      <c r="L238" s="36"/>
      <c r="M238" s="36"/>
      <c r="N238" s="36"/>
      <c r="O238" s="36"/>
      <c r="P238" s="36"/>
      <c r="Q238" s="36"/>
      <c r="R238" s="36"/>
      <c r="S238" s="36"/>
      <c r="T238" s="36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2.75">
      <c r="A239" s="8"/>
      <c r="B239" s="6"/>
      <c r="C239" s="1"/>
      <c r="D239" s="8"/>
      <c r="E239" s="8"/>
      <c r="F239" s="4"/>
      <c r="G239" s="4"/>
      <c r="H239" s="4"/>
      <c r="I239" s="4"/>
      <c r="J239" s="9"/>
      <c r="K239" s="14"/>
      <c r="L239" s="36"/>
      <c r="M239" s="36"/>
      <c r="N239" s="36"/>
      <c r="O239" s="36"/>
      <c r="P239" s="36"/>
      <c r="Q239" s="36"/>
      <c r="R239" s="36"/>
      <c r="S239" s="36"/>
      <c r="T239" s="36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2.75">
      <c r="A240" s="8"/>
      <c r="B240" s="6"/>
      <c r="C240" s="1"/>
      <c r="D240" s="8"/>
      <c r="E240" s="8"/>
      <c r="F240" s="4"/>
      <c r="G240" s="4"/>
      <c r="H240" s="4"/>
      <c r="I240" s="4"/>
      <c r="J240" s="9"/>
      <c r="K240" s="14"/>
      <c r="L240" s="36"/>
      <c r="M240" s="36"/>
      <c r="N240" s="36"/>
      <c r="O240" s="36"/>
      <c r="P240" s="36"/>
      <c r="Q240" s="36"/>
      <c r="R240" s="36"/>
      <c r="S240" s="36"/>
      <c r="T240" s="36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2.75">
      <c r="A241" s="8"/>
      <c r="B241" s="6"/>
      <c r="C241" s="1"/>
      <c r="D241" s="8"/>
      <c r="E241" s="8"/>
      <c r="F241" s="4"/>
      <c r="G241" s="4"/>
      <c r="H241" s="4"/>
      <c r="I241" s="4"/>
      <c r="J241" s="9"/>
      <c r="K241" s="14"/>
      <c r="L241" s="36"/>
      <c r="M241" s="36"/>
      <c r="N241" s="36"/>
      <c r="O241" s="36"/>
      <c r="P241" s="36"/>
      <c r="Q241" s="36"/>
      <c r="R241" s="36"/>
      <c r="S241" s="36"/>
      <c r="T241" s="36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2.75">
      <c r="A242" s="8"/>
      <c r="B242" s="6"/>
      <c r="C242" s="1"/>
      <c r="D242" s="8"/>
      <c r="E242" s="8"/>
      <c r="F242" s="4"/>
      <c r="G242" s="4"/>
      <c r="H242" s="4"/>
      <c r="I242" s="4"/>
      <c r="J242" s="9"/>
      <c r="K242" s="14"/>
      <c r="L242" s="36"/>
      <c r="M242" s="36"/>
      <c r="N242" s="36"/>
      <c r="O242" s="36"/>
      <c r="P242" s="36"/>
      <c r="Q242" s="36"/>
      <c r="R242" s="36"/>
      <c r="S242" s="36"/>
      <c r="T242" s="36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2.75">
      <c r="A243" s="8"/>
      <c r="B243" s="6"/>
      <c r="C243" s="1"/>
      <c r="D243" s="8"/>
      <c r="E243" s="8"/>
      <c r="F243" s="4"/>
      <c r="G243" s="4"/>
      <c r="H243" s="4"/>
      <c r="I243" s="4"/>
      <c r="J243" s="9"/>
      <c r="K243" s="14"/>
      <c r="L243" s="36"/>
      <c r="M243" s="36"/>
      <c r="N243" s="36"/>
      <c r="O243" s="36"/>
      <c r="P243" s="36"/>
      <c r="Q243" s="36"/>
      <c r="R243" s="36"/>
      <c r="S243" s="36"/>
      <c r="T243" s="36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2.75">
      <c r="A244" s="8"/>
      <c r="B244" s="6"/>
      <c r="C244" s="1"/>
      <c r="D244" s="8"/>
      <c r="E244" s="8"/>
      <c r="F244" s="4"/>
      <c r="G244" s="4"/>
      <c r="H244" s="4"/>
      <c r="I244" s="4"/>
      <c r="J244" s="9"/>
      <c r="K244" s="14"/>
      <c r="L244" s="36"/>
      <c r="M244" s="36"/>
      <c r="N244" s="36"/>
      <c r="O244" s="36"/>
      <c r="P244" s="36"/>
      <c r="Q244" s="36"/>
      <c r="R244" s="36"/>
      <c r="S244" s="36"/>
      <c r="T244" s="36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2.75">
      <c r="A245" s="8"/>
      <c r="B245" s="6"/>
      <c r="C245" s="1"/>
      <c r="D245" s="8"/>
      <c r="E245" s="8"/>
      <c r="F245" s="4"/>
      <c r="G245" s="4"/>
      <c r="H245" s="4"/>
      <c r="I245" s="4"/>
      <c r="J245" s="9"/>
      <c r="K245" s="14"/>
      <c r="L245" s="36"/>
      <c r="M245" s="36"/>
      <c r="N245" s="36"/>
      <c r="O245" s="36"/>
      <c r="P245" s="36"/>
      <c r="Q245" s="36"/>
      <c r="R245" s="36"/>
      <c r="S245" s="36"/>
      <c r="T245" s="36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2.75">
      <c r="A246" s="8"/>
      <c r="B246" s="6"/>
      <c r="C246" s="1"/>
      <c r="D246" s="8"/>
      <c r="E246" s="8"/>
      <c r="F246" s="4"/>
      <c r="G246" s="4"/>
      <c r="H246" s="4"/>
      <c r="I246" s="4"/>
      <c r="J246" s="9"/>
      <c r="K246" s="14"/>
      <c r="L246" s="36"/>
      <c r="M246" s="36"/>
      <c r="N246" s="36"/>
      <c r="O246" s="36"/>
      <c r="P246" s="36"/>
      <c r="Q246" s="36"/>
      <c r="R246" s="36"/>
      <c r="S246" s="36"/>
      <c r="T246" s="36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2.75">
      <c r="A247" s="8"/>
      <c r="B247" s="6"/>
      <c r="C247" s="1"/>
      <c r="D247" s="8"/>
      <c r="E247" s="8"/>
      <c r="F247" s="4"/>
      <c r="G247" s="4"/>
      <c r="H247" s="4"/>
      <c r="I247" s="4"/>
      <c r="J247" s="9"/>
      <c r="K247" s="14"/>
      <c r="L247" s="36"/>
      <c r="M247" s="36"/>
      <c r="N247" s="36"/>
      <c r="O247" s="36"/>
      <c r="P247" s="36"/>
      <c r="Q247" s="36"/>
      <c r="R247" s="36"/>
      <c r="S247" s="36"/>
      <c r="T247" s="36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2.75">
      <c r="A248" s="8"/>
      <c r="B248" s="6"/>
      <c r="C248" s="1"/>
      <c r="D248" s="8"/>
      <c r="E248" s="8"/>
      <c r="F248" s="4"/>
      <c r="G248" s="4"/>
      <c r="H248" s="4"/>
      <c r="I248" s="4"/>
      <c r="J248" s="9"/>
      <c r="K248" s="14"/>
      <c r="L248" s="36"/>
      <c r="M248" s="36"/>
      <c r="N248" s="36"/>
      <c r="O248" s="36"/>
      <c r="P248" s="36"/>
      <c r="Q248" s="36"/>
      <c r="R248" s="36"/>
      <c r="S248" s="36"/>
      <c r="T248" s="36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2.75">
      <c r="A249" s="8"/>
      <c r="B249" s="6"/>
      <c r="C249" s="1"/>
      <c r="D249" s="8"/>
      <c r="E249" s="8"/>
      <c r="F249" s="4"/>
      <c r="G249" s="4"/>
      <c r="H249" s="4"/>
      <c r="I249" s="4"/>
      <c r="J249" s="9"/>
      <c r="K249" s="14"/>
      <c r="L249" s="36"/>
      <c r="M249" s="36"/>
      <c r="N249" s="36"/>
      <c r="O249" s="36"/>
      <c r="P249" s="36"/>
      <c r="Q249" s="36"/>
      <c r="R249" s="36"/>
      <c r="S249" s="36"/>
      <c r="T249" s="36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2.75">
      <c r="A250" s="8"/>
      <c r="B250" s="6"/>
      <c r="C250" s="1"/>
      <c r="D250" s="8"/>
      <c r="E250" s="8"/>
      <c r="F250" s="4"/>
      <c r="G250" s="4"/>
      <c r="H250" s="4"/>
      <c r="I250" s="4"/>
      <c r="J250" s="9"/>
      <c r="K250" s="14"/>
      <c r="L250" s="36"/>
      <c r="M250" s="36"/>
      <c r="N250" s="36"/>
      <c r="O250" s="36"/>
      <c r="P250" s="36"/>
      <c r="Q250" s="36"/>
      <c r="R250" s="36"/>
      <c r="S250" s="36"/>
      <c r="T250" s="36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2.75">
      <c r="A251" s="8"/>
      <c r="B251" s="6"/>
      <c r="C251" s="1"/>
      <c r="D251" s="8"/>
      <c r="E251" s="8"/>
      <c r="F251" s="4"/>
      <c r="G251" s="4"/>
      <c r="H251" s="4"/>
      <c r="I251" s="4"/>
      <c r="J251" s="9"/>
      <c r="K251" s="14"/>
      <c r="L251" s="36"/>
      <c r="M251" s="36"/>
      <c r="N251" s="36"/>
      <c r="O251" s="36"/>
      <c r="P251" s="36"/>
      <c r="Q251" s="36"/>
      <c r="R251" s="36"/>
      <c r="S251" s="36"/>
      <c r="T251" s="36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2.75">
      <c r="A252" s="8"/>
      <c r="B252" s="6"/>
      <c r="C252" s="1"/>
      <c r="D252" s="8"/>
      <c r="E252" s="8"/>
      <c r="F252" s="4"/>
      <c r="G252" s="4"/>
      <c r="H252" s="4"/>
      <c r="I252" s="4"/>
      <c r="J252" s="9"/>
      <c r="K252" s="14"/>
      <c r="L252" s="36"/>
      <c r="M252" s="36"/>
      <c r="N252" s="36"/>
      <c r="O252" s="36"/>
      <c r="P252" s="36"/>
      <c r="Q252" s="36"/>
      <c r="R252" s="36"/>
      <c r="S252" s="36"/>
      <c r="T252" s="36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2.75">
      <c r="A253" s="8"/>
      <c r="B253" s="6"/>
      <c r="C253" s="1"/>
      <c r="D253" s="8"/>
      <c r="E253" s="8"/>
      <c r="F253" s="4"/>
      <c r="G253" s="4"/>
      <c r="H253" s="4"/>
      <c r="I253" s="4"/>
      <c r="J253" s="9"/>
      <c r="K253" s="14"/>
      <c r="L253" s="36"/>
      <c r="M253" s="36"/>
      <c r="N253" s="36"/>
      <c r="O253" s="36"/>
      <c r="P253" s="36"/>
      <c r="Q253" s="36"/>
      <c r="R253" s="36"/>
      <c r="S253" s="36"/>
      <c r="T253" s="36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2.75">
      <c r="A254" s="8"/>
      <c r="B254" s="6"/>
      <c r="C254" s="1"/>
      <c r="D254" s="8"/>
      <c r="E254" s="8"/>
      <c r="F254" s="4"/>
      <c r="G254" s="4"/>
      <c r="H254" s="4"/>
      <c r="I254" s="4"/>
      <c r="J254" s="9"/>
      <c r="K254" s="14"/>
      <c r="L254" s="36"/>
      <c r="M254" s="36"/>
      <c r="N254" s="36"/>
      <c r="O254" s="36"/>
      <c r="P254" s="36"/>
      <c r="Q254" s="36"/>
      <c r="R254" s="36"/>
      <c r="S254" s="36"/>
      <c r="T254" s="36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2.75">
      <c r="A255" s="8"/>
      <c r="B255" s="6"/>
      <c r="C255" s="1"/>
      <c r="D255" s="8"/>
      <c r="E255" s="8"/>
      <c r="F255" s="4"/>
      <c r="G255" s="4"/>
      <c r="H255" s="4"/>
      <c r="I255" s="4"/>
      <c r="J255" s="9"/>
      <c r="K255" s="14"/>
      <c r="L255" s="36"/>
      <c r="M255" s="36"/>
      <c r="N255" s="36"/>
      <c r="O255" s="36"/>
      <c r="P255" s="36"/>
      <c r="Q255" s="36"/>
      <c r="R255" s="36"/>
      <c r="S255" s="36"/>
      <c r="T255" s="36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2.75">
      <c r="A256" s="8"/>
      <c r="B256" s="6"/>
      <c r="C256" s="1"/>
      <c r="D256" s="8"/>
      <c r="E256" s="8"/>
      <c r="F256" s="4"/>
      <c r="G256" s="4"/>
      <c r="H256" s="4"/>
      <c r="I256" s="4"/>
      <c r="J256" s="9"/>
      <c r="K256" s="14"/>
      <c r="L256" s="36"/>
      <c r="M256" s="36"/>
      <c r="N256" s="36"/>
      <c r="O256" s="36"/>
      <c r="P256" s="36"/>
      <c r="Q256" s="36"/>
      <c r="R256" s="36"/>
      <c r="S256" s="36"/>
      <c r="T256" s="36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2.75">
      <c r="A257" s="8"/>
      <c r="B257" s="6"/>
      <c r="C257" s="1"/>
      <c r="D257" s="8"/>
      <c r="E257" s="8"/>
      <c r="F257" s="4"/>
      <c r="G257" s="4"/>
      <c r="H257" s="4"/>
      <c r="I257" s="4"/>
      <c r="J257" s="9"/>
      <c r="K257" s="14"/>
      <c r="L257" s="36"/>
      <c r="M257" s="36"/>
      <c r="N257" s="36"/>
      <c r="O257" s="36"/>
      <c r="P257" s="36"/>
      <c r="Q257" s="36"/>
      <c r="R257" s="36"/>
      <c r="S257" s="36"/>
      <c r="T257" s="36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2.75">
      <c r="A258" s="8"/>
      <c r="B258" s="6"/>
      <c r="C258" s="1"/>
      <c r="D258" s="8"/>
      <c r="E258" s="8"/>
      <c r="F258" s="4"/>
      <c r="G258" s="4"/>
      <c r="H258" s="4"/>
      <c r="I258" s="4"/>
      <c r="J258" s="9"/>
      <c r="K258" s="14"/>
      <c r="L258" s="36"/>
      <c r="M258" s="36"/>
      <c r="N258" s="36"/>
      <c r="O258" s="36"/>
      <c r="P258" s="36"/>
      <c r="Q258" s="36"/>
      <c r="R258" s="36"/>
      <c r="S258" s="36"/>
      <c r="T258" s="36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2.75">
      <c r="A259" s="8"/>
      <c r="B259" s="6"/>
      <c r="C259" s="1"/>
      <c r="D259" s="8"/>
      <c r="E259" s="8"/>
      <c r="F259" s="4"/>
      <c r="G259" s="4"/>
      <c r="H259" s="4"/>
      <c r="I259" s="4"/>
      <c r="J259" s="9"/>
      <c r="K259" s="14"/>
      <c r="L259" s="36"/>
      <c r="M259" s="36"/>
      <c r="N259" s="36"/>
      <c r="O259" s="36"/>
      <c r="P259" s="36"/>
      <c r="Q259" s="36"/>
      <c r="R259" s="36"/>
      <c r="S259" s="36"/>
      <c r="T259" s="36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2.75">
      <c r="A260" s="8"/>
      <c r="B260" s="6"/>
      <c r="C260" s="1"/>
      <c r="D260" s="8"/>
      <c r="E260" s="8"/>
      <c r="F260" s="4"/>
      <c r="G260" s="4"/>
      <c r="H260" s="4"/>
      <c r="I260" s="4"/>
      <c r="J260" s="9"/>
      <c r="K260" s="14"/>
      <c r="L260" s="36"/>
      <c r="M260" s="36"/>
      <c r="N260" s="36"/>
      <c r="O260" s="36"/>
      <c r="P260" s="36"/>
      <c r="Q260" s="36"/>
      <c r="R260" s="36"/>
      <c r="S260" s="36"/>
      <c r="T260" s="36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2.75">
      <c r="A261" s="8"/>
      <c r="B261" s="6"/>
      <c r="C261" s="1"/>
      <c r="D261" s="8"/>
      <c r="E261" s="8"/>
      <c r="F261" s="4"/>
      <c r="G261" s="4"/>
      <c r="H261" s="4"/>
      <c r="I261" s="4"/>
      <c r="J261" s="9"/>
      <c r="K261" s="14"/>
      <c r="L261" s="36"/>
      <c r="M261" s="36"/>
      <c r="N261" s="36"/>
      <c r="O261" s="36"/>
      <c r="P261" s="36"/>
      <c r="Q261" s="36"/>
      <c r="R261" s="36"/>
      <c r="S261" s="36"/>
      <c r="T261" s="36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2.75">
      <c r="A262" s="8"/>
      <c r="B262" s="6"/>
      <c r="C262" s="1"/>
      <c r="D262" s="8"/>
      <c r="E262" s="8"/>
      <c r="F262" s="4"/>
      <c r="G262" s="4"/>
      <c r="H262" s="4"/>
      <c r="I262" s="4"/>
      <c r="J262" s="9"/>
      <c r="K262" s="14"/>
      <c r="L262" s="36"/>
      <c r="M262" s="36"/>
      <c r="N262" s="36"/>
      <c r="O262" s="36"/>
      <c r="P262" s="36"/>
      <c r="Q262" s="36"/>
      <c r="R262" s="36"/>
      <c r="S262" s="36"/>
      <c r="T262" s="36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2.75">
      <c r="A263" s="8"/>
      <c r="B263" s="6"/>
      <c r="C263" s="1"/>
      <c r="D263" s="8"/>
      <c r="E263" s="8"/>
      <c r="F263" s="4"/>
      <c r="G263" s="4"/>
      <c r="H263" s="4"/>
      <c r="I263" s="4"/>
      <c r="J263" s="9"/>
      <c r="K263" s="14"/>
      <c r="L263" s="36"/>
      <c r="M263" s="36"/>
      <c r="N263" s="36"/>
      <c r="O263" s="36"/>
      <c r="P263" s="36"/>
      <c r="Q263" s="36"/>
      <c r="R263" s="36"/>
      <c r="S263" s="36"/>
      <c r="T263" s="36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2.75">
      <c r="A264" s="8"/>
      <c r="B264" s="6"/>
      <c r="C264" s="1"/>
      <c r="D264" s="8"/>
      <c r="E264" s="8"/>
      <c r="F264" s="4"/>
      <c r="G264" s="4"/>
      <c r="H264" s="4"/>
      <c r="I264" s="4"/>
      <c r="J264" s="9"/>
      <c r="K264" s="14"/>
      <c r="L264" s="36"/>
      <c r="M264" s="36"/>
      <c r="N264" s="36"/>
      <c r="O264" s="36"/>
      <c r="P264" s="36"/>
      <c r="Q264" s="36"/>
      <c r="R264" s="36"/>
      <c r="S264" s="36"/>
      <c r="T264" s="36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2.75">
      <c r="A265" s="8"/>
      <c r="B265" s="6"/>
      <c r="C265" s="1"/>
      <c r="D265" s="8"/>
      <c r="E265" s="8"/>
      <c r="F265" s="4"/>
      <c r="G265" s="4"/>
      <c r="H265" s="4"/>
      <c r="I265" s="4"/>
      <c r="J265" s="9"/>
      <c r="K265" s="14"/>
      <c r="L265" s="36"/>
      <c r="M265" s="36"/>
      <c r="N265" s="36"/>
      <c r="O265" s="36"/>
      <c r="P265" s="36"/>
      <c r="Q265" s="36"/>
      <c r="R265" s="36"/>
      <c r="S265" s="36"/>
      <c r="T265" s="36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2.75">
      <c r="A266" s="8"/>
      <c r="B266" s="6"/>
      <c r="C266" s="1"/>
      <c r="D266" s="8"/>
      <c r="E266" s="8"/>
      <c r="F266" s="4"/>
      <c r="G266" s="4"/>
      <c r="H266" s="4"/>
      <c r="I266" s="4"/>
      <c r="J266" s="9"/>
      <c r="K266" s="14"/>
      <c r="L266" s="36"/>
      <c r="M266" s="36"/>
      <c r="N266" s="36"/>
      <c r="O266" s="36"/>
      <c r="P266" s="36"/>
      <c r="Q266" s="36"/>
      <c r="R266" s="36"/>
      <c r="S266" s="36"/>
      <c r="T266" s="36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2.75">
      <c r="A267" s="8"/>
      <c r="B267" s="6"/>
      <c r="C267" s="1"/>
      <c r="D267" s="8"/>
      <c r="E267" s="8"/>
      <c r="F267" s="4"/>
      <c r="G267" s="4"/>
      <c r="H267" s="4"/>
      <c r="I267" s="4"/>
      <c r="J267" s="9"/>
      <c r="K267" s="14"/>
      <c r="L267" s="36"/>
      <c r="M267" s="36"/>
      <c r="N267" s="36"/>
      <c r="O267" s="36"/>
      <c r="P267" s="36"/>
      <c r="Q267" s="36"/>
      <c r="R267" s="36"/>
      <c r="S267" s="36"/>
      <c r="T267" s="36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2.75">
      <c r="A268" s="8"/>
      <c r="B268" s="6"/>
      <c r="C268" s="1"/>
      <c r="D268" s="8"/>
      <c r="E268" s="8"/>
      <c r="F268" s="4"/>
      <c r="G268" s="4"/>
      <c r="H268" s="4"/>
      <c r="I268" s="4"/>
      <c r="J268" s="9"/>
      <c r="K268" s="14"/>
      <c r="L268" s="36"/>
      <c r="M268" s="36"/>
      <c r="N268" s="36"/>
      <c r="O268" s="36"/>
      <c r="P268" s="36"/>
      <c r="Q268" s="36"/>
      <c r="R268" s="36"/>
      <c r="S268" s="36"/>
      <c r="T268" s="36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2.75">
      <c r="A269" s="8"/>
      <c r="B269" s="6"/>
      <c r="C269" s="1"/>
      <c r="D269" s="8"/>
      <c r="E269" s="8"/>
      <c r="F269" s="4"/>
      <c r="G269" s="4"/>
      <c r="H269" s="4"/>
      <c r="I269" s="4"/>
      <c r="J269" s="9"/>
      <c r="K269" s="14"/>
      <c r="L269" s="36"/>
      <c r="M269" s="36"/>
      <c r="N269" s="36"/>
      <c r="O269" s="36"/>
      <c r="P269" s="36"/>
      <c r="Q269" s="36"/>
      <c r="R269" s="36"/>
      <c r="S269" s="36"/>
      <c r="T269" s="36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2.75">
      <c r="A270" s="8"/>
      <c r="B270" s="6"/>
      <c r="C270" s="1"/>
      <c r="D270" s="8"/>
      <c r="E270" s="8"/>
      <c r="F270" s="4"/>
      <c r="G270" s="4"/>
      <c r="H270" s="4"/>
      <c r="I270" s="4"/>
      <c r="J270" s="9"/>
      <c r="K270" s="14"/>
      <c r="L270" s="36"/>
      <c r="M270" s="36"/>
      <c r="N270" s="36"/>
      <c r="O270" s="36"/>
      <c r="P270" s="36"/>
      <c r="Q270" s="36"/>
      <c r="R270" s="36"/>
      <c r="S270" s="36"/>
      <c r="T270" s="36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2.75">
      <c r="A271" s="8"/>
      <c r="B271" s="6"/>
      <c r="C271" s="1"/>
      <c r="D271" s="8"/>
      <c r="E271" s="8"/>
      <c r="F271" s="4"/>
      <c r="G271" s="4"/>
      <c r="H271" s="4"/>
      <c r="I271" s="4"/>
      <c r="J271" s="9"/>
      <c r="K271" s="14"/>
      <c r="L271" s="36"/>
      <c r="M271" s="36"/>
      <c r="N271" s="36"/>
      <c r="O271" s="36"/>
      <c r="P271" s="36"/>
      <c r="Q271" s="36"/>
      <c r="R271" s="36"/>
      <c r="S271" s="36"/>
      <c r="T271" s="36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2.75">
      <c r="A272" s="8"/>
      <c r="B272" s="6"/>
      <c r="C272" s="1"/>
      <c r="D272" s="8"/>
      <c r="E272" s="8"/>
      <c r="F272" s="4"/>
      <c r="G272" s="4"/>
      <c r="H272" s="4"/>
      <c r="I272" s="4"/>
      <c r="J272" s="9"/>
      <c r="K272" s="14"/>
      <c r="L272" s="36"/>
      <c r="M272" s="36"/>
      <c r="N272" s="36"/>
      <c r="O272" s="36"/>
      <c r="P272" s="36"/>
      <c r="Q272" s="36"/>
      <c r="R272" s="36"/>
      <c r="S272" s="36"/>
      <c r="T272" s="36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2.75">
      <c r="A273" s="8"/>
      <c r="B273" s="6"/>
      <c r="C273" s="1"/>
      <c r="D273" s="8"/>
      <c r="E273" s="8"/>
      <c r="F273" s="4"/>
      <c r="G273" s="4"/>
      <c r="H273" s="4"/>
      <c r="I273" s="4"/>
      <c r="J273" s="9"/>
      <c r="K273" s="14"/>
      <c r="L273" s="36"/>
      <c r="M273" s="36"/>
      <c r="N273" s="36"/>
      <c r="O273" s="36"/>
      <c r="P273" s="36"/>
      <c r="Q273" s="36"/>
      <c r="R273" s="36"/>
      <c r="S273" s="36"/>
      <c r="T273" s="36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2.75">
      <c r="A274" s="8"/>
      <c r="B274" s="6"/>
      <c r="C274" s="1"/>
      <c r="D274" s="8"/>
      <c r="E274" s="8"/>
      <c r="F274" s="4"/>
      <c r="G274" s="4"/>
      <c r="H274" s="4"/>
      <c r="I274" s="4"/>
      <c r="J274" s="9"/>
      <c r="K274" s="14"/>
      <c r="L274" s="36"/>
      <c r="M274" s="36"/>
      <c r="N274" s="36"/>
      <c r="O274" s="36"/>
      <c r="P274" s="36"/>
      <c r="Q274" s="36"/>
      <c r="R274" s="36"/>
      <c r="S274" s="36"/>
      <c r="T274" s="36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2.75">
      <c r="A275" s="8"/>
      <c r="B275" s="6"/>
      <c r="C275" s="1"/>
      <c r="D275" s="8"/>
      <c r="E275" s="8"/>
      <c r="F275" s="4"/>
      <c r="G275" s="4"/>
      <c r="H275" s="4"/>
      <c r="I275" s="4"/>
      <c r="J275" s="9"/>
      <c r="K275" s="14"/>
      <c r="L275" s="36"/>
      <c r="M275" s="36"/>
      <c r="N275" s="36"/>
      <c r="O275" s="36"/>
      <c r="P275" s="36"/>
      <c r="Q275" s="36"/>
      <c r="R275" s="36"/>
      <c r="S275" s="36"/>
      <c r="T275" s="36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2.75">
      <c r="A276" s="8"/>
      <c r="B276" s="6"/>
      <c r="C276" s="1"/>
      <c r="D276" s="8"/>
      <c r="E276" s="8"/>
      <c r="F276" s="4"/>
      <c r="G276" s="4"/>
      <c r="H276" s="4"/>
      <c r="I276" s="4"/>
      <c r="J276" s="9"/>
      <c r="K276" s="14"/>
      <c r="L276" s="36"/>
      <c r="M276" s="36"/>
      <c r="N276" s="36"/>
      <c r="O276" s="36"/>
      <c r="P276" s="36"/>
      <c r="Q276" s="36"/>
      <c r="R276" s="36"/>
      <c r="S276" s="36"/>
      <c r="T276" s="36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2.75">
      <c r="A277" s="8"/>
      <c r="B277" s="6"/>
      <c r="C277" s="1"/>
      <c r="D277" s="8"/>
      <c r="E277" s="8"/>
      <c r="F277" s="4"/>
      <c r="G277" s="4"/>
      <c r="H277" s="4"/>
      <c r="I277" s="4"/>
      <c r="J277" s="9"/>
      <c r="K277" s="14"/>
      <c r="L277" s="36"/>
      <c r="M277" s="36"/>
      <c r="N277" s="36"/>
      <c r="O277" s="36"/>
      <c r="P277" s="36"/>
      <c r="Q277" s="36"/>
      <c r="R277" s="36"/>
      <c r="S277" s="36"/>
      <c r="T277" s="36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2.75">
      <c r="A278" s="8"/>
      <c r="B278" s="6"/>
      <c r="C278" s="1"/>
      <c r="D278" s="8"/>
      <c r="E278" s="8"/>
      <c r="F278" s="4"/>
      <c r="G278" s="4"/>
      <c r="H278" s="4"/>
      <c r="I278" s="4"/>
      <c r="J278" s="9"/>
      <c r="K278" s="14"/>
      <c r="L278" s="36"/>
      <c r="M278" s="36"/>
      <c r="N278" s="36"/>
      <c r="O278" s="36"/>
      <c r="P278" s="36"/>
      <c r="Q278" s="36"/>
      <c r="R278" s="36"/>
      <c r="S278" s="36"/>
      <c r="T278" s="36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2.75">
      <c r="A279" s="8"/>
      <c r="B279" s="6"/>
      <c r="C279" s="1"/>
      <c r="D279" s="8"/>
      <c r="E279" s="8"/>
      <c r="F279" s="4"/>
      <c r="G279" s="4"/>
      <c r="H279" s="4"/>
      <c r="I279" s="4"/>
      <c r="J279" s="9"/>
      <c r="K279" s="14"/>
      <c r="L279" s="36"/>
      <c r="M279" s="36"/>
      <c r="N279" s="36"/>
      <c r="O279" s="36"/>
      <c r="P279" s="36"/>
      <c r="Q279" s="36"/>
      <c r="R279" s="36"/>
      <c r="S279" s="36"/>
      <c r="T279" s="36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2.75">
      <c r="A280" s="8"/>
      <c r="B280" s="6"/>
      <c r="C280" s="1"/>
      <c r="D280" s="8"/>
      <c r="E280" s="8"/>
      <c r="F280" s="4"/>
      <c r="G280" s="4"/>
      <c r="H280" s="4"/>
      <c r="I280" s="4"/>
      <c r="J280" s="9"/>
      <c r="K280" s="14"/>
      <c r="L280" s="36"/>
      <c r="M280" s="36"/>
      <c r="N280" s="36"/>
      <c r="O280" s="36"/>
      <c r="P280" s="36"/>
      <c r="Q280" s="36"/>
      <c r="R280" s="36"/>
      <c r="S280" s="36"/>
      <c r="T280" s="36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2.75">
      <c r="A281" s="8"/>
      <c r="B281" s="6"/>
      <c r="C281" s="1"/>
      <c r="D281" s="8"/>
      <c r="E281" s="8"/>
      <c r="F281" s="4"/>
      <c r="G281" s="4"/>
      <c r="H281" s="4"/>
      <c r="I281" s="4"/>
      <c r="J281" s="9"/>
      <c r="K281" s="14"/>
      <c r="L281" s="36"/>
      <c r="M281" s="36"/>
      <c r="N281" s="36"/>
      <c r="O281" s="36"/>
      <c r="P281" s="36"/>
      <c r="Q281" s="36"/>
      <c r="R281" s="36"/>
      <c r="S281" s="36"/>
      <c r="T281" s="36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2.75">
      <c r="A282" s="8"/>
      <c r="B282" s="6"/>
      <c r="C282" s="1"/>
      <c r="D282" s="8"/>
      <c r="E282" s="8"/>
      <c r="F282" s="4"/>
      <c r="G282" s="4"/>
      <c r="H282" s="4"/>
      <c r="I282" s="4"/>
      <c r="J282" s="9"/>
      <c r="K282" s="14"/>
      <c r="L282" s="36"/>
      <c r="M282" s="36"/>
      <c r="N282" s="36"/>
      <c r="O282" s="36"/>
      <c r="P282" s="36"/>
      <c r="Q282" s="36"/>
      <c r="R282" s="36"/>
      <c r="S282" s="36"/>
      <c r="T282" s="36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2.75">
      <c r="A283" s="8"/>
      <c r="B283" s="6"/>
      <c r="C283" s="1"/>
      <c r="D283" s="8"/>
      <c r="E283" s="8"/>
      <c r="F283" s="4"/>
      <c r="G283" s="4"/>
      <c r="H283" s="4"/>
      <c r="I283" s="4"/>
      <c r="J283" s="9"/>
      <c r="K283" s="14"/>
      <c r="L283" s="36"/>
      <c r="M283" s="36"/>
      <c r="N283" s="36"/>
      <c r="O283" s="36"/>
      <c r="P283" s="36"/>
      <c r="Q283" s="36"/>
      <c r="R283" s="36"/>
      <c r="S283" s="36"/>
      <c r="T283" s="36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2.75">
      <c r="A284" s="8"/>
      <c r="B284" s="6"/>
      <c r="C284" s="1"/>
      <c r="D284" s="8"/>
      <c r="E284" s="8"/>
      <c r="F284" s="4"/>
      <c r="G284" s="4"/>
      <c r="H284" s="4"/>
      <c r="I284" s="4"/>
      <c r="J284" s="9"/>
      <c r="K284" s="14"/>
      <c r="L284" s="36"/>
      <c r="M284" s="36"/>
      <c r="N284" s="36"/>
      <c r="O284" s="36"/>
      <c r="P284" s="36"/>
      <c r="Q284" s="36"/>
      <c r="R284" s="36"/>
      <c r="S284" s="36"/>
      <c r="T284" s="36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2.75">
      <c r="A285" s="8"/>
      <c r="B285" s="6"/>
      <c r="C285" s="1"/>
      <c r="D285" s="8"/>
      <c r="E285" s="8"/>
      <c r="F285" s="4"/>
      <c r="G285" s="4"/>
      <c r="H285" s="4"/>
      <c r="I285" s="4"/>
      <c r="J285" s="9"/>
      <c r="K285" s="14"/>
      <c r="L285" s="36"/>
      <c r="M285" s="36"/>
      <c r="N285" s="36"/>
      <c r="O285" s="36"/>
      <c r="P285" s="36"/>
      <c r="Q285" s="36"/>
      <c r="R285" s="36"/>
      <c r="S285" s="36"/>
      <c r="T285" s="36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2.75">
      <c r="A286" s="8"/>
      <c r="B286" s="6"/>
      <c r="C286" s="1"/>
      <c r="D286" s="8"/>
      <c r="E286" s="8"/>
      <c r="F286" s="4"/>
      <c r="G286" s="4"/>
      <c r="H286" s="4"/>
      <c r="I286" s="4"/>
      <c r="J286" s="9"/>
      <c r="K286" s="14"/>
      <c r="L286" s="36"/>
      <c r="M286" s="36"/>
      <c r="N286" s="36"/>
      <c r="O286" s="36"/>
      <c r="P286" s="36"/>
      <c r="Q286" s="36"/>
      <c r="R286" s="36"/>
      <c r="S286" s="36"/>
      <c r="T286" s="36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2.75">
      <c r="A287" s="8"/>
      <c r="B287" s="6"/>
      <c r="C287" s="1"/>
      <c r="D287" s="8"/>
      <c r="E287" s="8"/>
      <c r="F287" s="4"/>
      <c r="G287" s="4"/>
      <c r="H287" s="4"/>
      <c r="I287" s="4"/>
      <c r="J287" s="9"/>
      <c r="K287" s="14"/>
      <c r="L287" s="36"/>
      <c r="M287" s="36"/>
      <c r="N287" s="36"/>
      <c r="O287" s="36"/>
      <c r="P287" s="36"/>
      <c r="Q287" s="36"/>
      <c r="R287" s="36"/>
      <c r="S287" s="36"/>
      <c r="T287" s="36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2.75">
      <c r="A288" s="8"/>
      <c r="B288" s="6"/>
      <c r="C288" s="1"/>
      <c r="D288" s="8"/>
      <c r="E288" s="8"/>
      <c r="F288" s="4"/>
      <c r="G288" s="4"/>
      <c r="H288" s="4"/>
      <c r="I288" s="4"/>
      <c r="J288" s="9"/>
      <c r="K288" s="14"/>
      <c r="L288" s="36"/>
      <c r="M288" s="36"/>
      <c r="N288" s="36"/>
      <c r="O288" s="36"/>
      <c r="P288" s="36"/>
      <c r="Q288" s="36"/>
      <c r="R288" s="36"/>
      <c r="S288" s="36"/>
      <c r="T288" s="36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2.75">
      <c r="A289" s="8"/>
      <c r="B289" s="6"/>
      <c r="C289" s="1"/>
      <c r="D289" s="8"/>
      <c r="E289" s="8"/>
      <c r="F289" s="4"/>
      <c r="G289" s="4"/>
      <c r="H289" s="4"/>
      <c r="I289" s="4"/>
      <c r="J289" s="9"/>
      <c r="K289" s="14"/>
      <c r="L289" s="36"/>
      <c r="M289" s="36"/>
      <c r="N289" s="36"/>
      <c r="O289" s="36"/>
      <c r="P289" s="36"/>
      <c r="Q289" s="36"/>
      <c r="R289" s="36"/>
      <c r="S289" s="36"/>
      <c r="T289" s="36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2.75">
      <c r="A290" s="8"/>
      <c r="B290" s="6"/>
      <c r="C290" s="1"/>
      <c r="D290" s="8"/>
      <c r="E290" s="8"/>
      <c r="F290" s="4"/>
      <c r="G290" s="4"/>
      <c r="H290" s="4"/>
      <c r="I290" s="4"/>
      <c r="J290" s="9"/>
      <c r="K290" s="14"/>
      <c r="L290" s="36"/>
      <c r="M290" s="36"/>
      <c r="N290" s="36"/>
      <c r="O290" s="36"/>
      <c r="P290" s="36"/>
      <c r="Q290" s="36"/>
      <c r="R290" s="36"/>
      <c r="S290" s="36"/>
      <c r="T290" s="36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2.75">
      <c r="A291" s="8"/>
      <c r="B291" s="6"/>
      <c r="C291" s="1"/>
      <c r="D291" s="8"/>
      <c r="E291" s="8"/>
      <c r="F291" s="4"/>
      <c r="G291" s="4"/>
      <c r="H291" s="4"/>
      <c r="I291" s="4"/>
      <c r="J291" s="9"/>
      <c r="K291" s="14"/>
      <c r="L291" s="36"/>
      <c r="M291" s="36"/>
      <c r="N291" s="36"/>
      <c r="O291" s="36"/>
      <c r="P291" s="36"/>
      <c r="Q291" s="36"/>
      <c r="R291" s="36"/>
      <c r="S291" s="36"/>
      <c r="T291" s="36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2.75">
      <c r="A292" s="8"/>
      <c r="B292" s="6"/>
      <c r="C292" s="1"/>
      <c r="D292" s="8"/>
      <c r="E292" s="8"/>
      <c r="F292" s="4"/>
      <c r="G292" s="4"/>
      <c r="H292" s="4"/>
      <c r="I292" s="4"/>
      <c r="J292" s="9"/>
      <c r="K292" s="14"/>
      <c r="L292" s="36"/>
      <c r="M292" s="36"/>
      <c r="N292" s="36"/>
      <c r="O292" s="36"/>
      <c r="P292" s="36"/>
      <c r="Q292" s="36"/>
      <c r="R292" s="36"/>
      <c r="S292" s="36"/>
      <c r="T292" s="36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2.75">
      <c r="A293" s="8"/>
      <c r="B293" s="6"/>
      <c r="C293" s="1"/>
      <c r="D293" s="8"/>
      <c r="E293" s="8"/>
      <c r="F293" s="4"/>
      <c r="G293" s="4"/>
      <c r="H293" s="4"/>
      <c r="I293" s="4"/>
      <c r="J293" s="9"/>
      <c r="K293" s="14"/>
      <c r="L293" s="36"/>
      <c r="M293" s="36"/>
      <c r="N293" s="36"/>
      <c r="O293" s="36"/>
      <c r="P293" s="36"/>
      <c r="Q293" s="36"/>
      <c r="R293" s="36"/>
      <c r="S293" s="36"/>
      <c r="T293" s="36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2.75">
      <c r="A294" s="8"/>
      <c r="B294" s="6"/>
      <c r="C294" s="1"/>
      <c r="D294" s="8"/>
      <c r="E294" s="8"/>
      <c r="F294" s="4"/>
      <c r="G294" s="4"/>
      <c r="H294" s="4"/>
      <c r="I294" s="4"/>
      <c r="J294" s="9"/>
      <c r="K294" s="14"/>
      <c r="L294" s="36"/>
      <c r="M294" s="36"/>
      <c r="N294" s="36"/>
      <c r="O294" s="36"/>
      <c r="P294" s="36"/>
      <c r="Q294" s="36"/>
      <c r="R294" s="36"/>
      <c r="S294" s="36"/>
      <c r="T294" s="36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2.75">
      <c r="A295" s="8"/>
      <c r="B295" s="6"/>
      <c r="C295" s="1"/>
      <c r="D295" s="8"/>
      <c r="E295" s="8"/>
      <c r="F295" s="4"/>
      <c r="G295" s="4"/>
      <c r="H295" s="4"/>
      <c r="I295" s="4"/>
      <c r="J295" s="9"/>
      <c r="K295" s="14"/>
      <c r="L295" s="36"/>
      <c r="M295" s="36"/>
      <c r="N295" s="36"/>
      <c r="O295" s="36"/>
      <c r="P295" s="36"/>
      <c r="Q295" s="36"/>
      <c r="R295" s="36"/>
      <c r="S295" s="36"/>
      <c r="T295" s="36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2.75">
      <c r="A296" s="8"/>
      <c r="B296" s="6"/>
      <c r="C296" s="1"/>
      <c r="D296" s="8"/>
      <c r="E296" s="8"/>
      <c r="F296" s="4"/>
      <c r="G296" s="4"/>
      <c r="H296" s="4"/>
      <c r="I296" s="4"/>
      <c r="J296" s="9"/>
      <c r="K296" s="14"/>
      <c r="L296" s="36"/>
      <c r="M296" s="36"/>
      <c r="N296" s="36"/>
      <c r="O296" s="36"/>
      <c r="P296" s="36"/>
      <c r="Q296" s="36"/>
      <c r="R296" s="36"/>
      <c r="S296" s="36"/>
      <c r="T296" s="36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2.75">
      <c r="A297" s="8"/>
      <c r="B297" s="6"/>
      <c r="C297" s="1"/>
      <c r="D297" s="8"/>
      <c r="E297" s="8"/>
      <c r="F297" s="4"/>
      <c r="G297" s="4"/>
      <c r="H297" s="4"/>
      <c r="I297" s="4"/>
      <c r="J297" s="9"/>
      <c r="K297" s="14"/>
      <c r="L297" s="36"/>
      <c r="M297" s="36"/>
      <c r="N297" s="36"/>
      <c r="O297" s="36"/>
      <c r="P297" s="36"/>
      <c r="Q297" s="36"/>
      <c r="R297" s="36"/>
      <c r="S297" s="36"/>
      <c r="T297" s="36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2.75">
      <c r="A298" s="8"/>
      <c r="B298" s="6"/>
      <c r="C298" s="1"/>
      <c r="D298" s="8"/>
      <c r="E298" s="8"/>
      <c r="F298" s="4"/>
      <c r="G298" s="4"/>
      <c r="H298" s="4"/>
      <c r="I298" s="4"/>
      <c r="J298" s="9"/>
      <c r="K298" s="14"/>
      <c r="L298" s="36"/>
      <c r="M298" s="36"/>
      <c r="N298" s="36"/>
      <c r="O298" s="36"/>
      <c r="P298" s="36"/>
      <c r="Q298" s="36"/>
      <c r="R298" s="36"/>
      <c r="S298" s="36"/>
      <c r="T298" s="36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2.75">
      <c r="A299" s="8"/>
      <c r="B299" s="6"/>
      <c r="C299" s="1"/>
      <c r="D299" s="8"/>
      <c r="E299" s="8"/>
      <c r="F299" s="4"/>
      <c r="G299" s="4"/>
      <c r="H299" s="4"/>
      <c r="I299" s="4"/>
      <c r="J299" s="9"/>
      <c r="K299" s="14"/>
      <c r="L299" s="36"/>
      <c r="M299" s="36"/>
      <c r="N299" s="36"/>
      <c r="O299" s="36"/>
      <c r="P299" s="36"/>
      <c r="Q299" s="36"/>
      <c r="R299" s="36"/>
      <c r="S299" s="36"/>
      <c r="T299" s="36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2.75">
      <c r="A300" s="8"/>
      <c r="B300" s="6"/>
      <c r="C300" s="1"/>
      <c r="D300" s="8"/>
      <c r="E300" s="8"/>
      <c r="F300" s="4"/>
      <c r="G300" s="4"/>
      <c r="H300" s="4"/>
      <c r="I300" s="4"/>
      <c r="J300" s="9"/>
      <c r="K300" s="14"/>
      <c r="L300" s="36"/>
      <c r="M300" s="36"/>
      <c r="N300" s="36"/>
      <c r="O300" s="36"/>
      <c r="P300" s="36"/>
      <c r="Q300" s="36"/>
      <c r="R300" s="36"/>
      <c r="S300" s="36"/>
      <c r="T300" s="36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2.75">
      <c r="A301" s="8"/>
      <c r="B301" s="6"/>
      <c r="C301" s="1"/>
      <c r="D301" s="8"/>
      <c r="E301" s="8"/>
      <c r="F301" s="4"/>
      <c r="G301" s="4"/>
      <c r="H301" s="4"/>
      <c r="I301" s="4"/>
      <c r="J301" s="9"/>
      <c r="K301" s="14"/>
      <c r="L301" s="36"/>
      <c r="M301" s="36"/>
      <c r="N301" s="36"/>
      <c r="O301" s="36"/>
      <c r="P301" s="36"/>
      <c r="Q301" s="36"/>
      <c r="R301" s="36"/>
      <c r="S301" s="36"/>
      <c r="T301" s="36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2.75">
      <c r="A302" s="8"/>
      <c r="B302" s="6"/>
      <c r="C302" s="1"/>
      <c r="D302" s="8"/>
      <c r="E302" s="8"/>
      <c r="F302" s="4"/>
      <c r="G302" s="4"/>
      <c r="H302" s="4"/>
      <c r="I302" s="4"/>
      <c r="J302" s="9"/>
      <c r="K302" s="14"/>
      <c r="L302" s="36"/>
      <c r="M302" s="36"/>
      <c r="N302" s="36"/>
      <c r="O302" s="36"/>
      <c r="P302" s="36"/>
      <c r="Q302" s="36"/>
      <c r="R302" s="36"/>
      <c r="S302" s="36"/>
      <c r="T302" s="36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2.75">
      <c r="A303" s="8"/>
      <c r="B303" s="6"/>
      <c r="C303" s="1"/>
      <c r="D303" s="8"/>
      <c r="E303" s="8"/>
      <c r="F303" s="4"/>
      <c r="G303" s="4"/>
      <c r="H303" s="4"/>
      <c r="I303" s="4"/>
      <c r="J303" s="9"/>
      <c r="K303" s="14"/>
      <c r="L303" s="36"/>
      <c r="M303" s="36"/>
      <c r="N303" s="36"/>
      <c r="O303" s="36"/>
      <c r="P303" s="36"/>
      <c r="Q303" s="36"/>
      <c r="R303" s="36"/>
      <c r="S303" s="36"/>
      <c r="T303" s="36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2.75">
      <c r="A304" s="8"/>
      <c r="B304" s="6"/>
      <c r="C304" s="1"/>
      <c r="D304" s="8"/>
      <c r="E304" s="8"/>
      <c r="F304" s="4"/>
      <c r="G304" s="4"/>
      <c r="H304" s="4"/>
      <c r="I304" s="4"/>
      <c r="J304" s="9"/>
      <c r="K304" s="14"/>
      <c r="L304" s="36"/>
      <c r="M304" s="36"/>
      <c r="N304" s="36"/>
      <c r="O304" s="36"/>
      <c r="P304" s="36"/>
      <c r="Q304" s="36"/>
      <c r="R304" s="36"/>
      <c r="S304" s="36"/>
      <c r="T304" s="36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2.75">
      <c r="A305" s="8"/>
      <c r="B305" s="6"/>
      <c r="C305" s="1"/>
      <c r="D305" s="8"/>
      <c r="E305" s="8"/>
      <c r="F305" s="4"/>
      <c r="G305" s="4"/>
      <c r="H305" s="4"/>
      <c r="I305" s="4"/>
      <c r="J305" s="9"/>
      <c r="K305" s="14"/>
      <c r="L305" s="36"/>
      <c r="M305" s="36"/>
      <c r="N305" s="36"/>
      <c r="O305" s="36"/>
      <c r="P305" s="36"/>
      <c r="Q305" s="36"/>
      <c r="R305" s="36"/>
      <c r="S305" s="36"/>
      <c r="T305" s="36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2.75">
      <c r="A306" s="8"/>
      <c r="B306" s="6"/>
      <c r="C306" s="1"/>
      <c r="D306" s="8"/>
      <c r="E306" s="8"/>
      <c r="F306" s="4"/>
      <c r="G306" s="4"/>
      <c r="H306" s="4"/>
      <c r="I306" s="4"/>
      <c r="J306" s="9"/>
      <c r="K306" s="14"/>
      <c r="L306" s="36"/>
      <c r="M306" s="36"/>
      <c r="N306" s="36"/>
      <c r="O306" s="36"/>
      <c r="P306" s="36"/>
      <c r="Q306" s="36"/>
      <c r="R306" s="36"/>
      <c r="S306" s="36"/>
      <c r="T306" s="36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2.75">
      <c r="A307" s="8"/>
      <c r="B307" s="6"/>
      <c r="C307" s="1"/>
      <c r="D307" s="8"/>
      <c r="E307" s="8"/>
      <c r="F307" s="4"/>
      <c r="G307" s="4"/>
      <c r="H307" s="4"/>
      <c r="I307" s="4"/>
      <c r="J307" s="9"/>
      <c r="K307" s="14"/>
      <c r="L307" s="36"/>
      <c r="M307" s="36"/>
      <c r="N307" s="36"/>
      <c r="O307" s="36"/>
      <c r="P307" s="36"/>
      <c r="Q307" s="36"/>
      <c r="R307" s="36"/>
      <c r="S307" s="36"/>
      <c r="T307" s="36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2.75">
      <c r="A308" s="8"/>
      <c r="B308" s="6"/>
      <c r="C308" s="1"/>
      <c r="D308" s="8"/>
      <c r="E308" s="8"/>
      <c r="F308" s="4"/>
      <c r="G308" s="4"/>
      <c r="H308" s="4"/>
      <c r="I308" s="4"/>
      <c r="J308" s="9"/>
      <c r="K308" s="14"/>
      <c r="L308" s="36"/>
      <c r="M308" s="36"/>
      <c r="N308" s="36"/>
      <c r="O308" s="36"/>
      <c r="P308" s="36"/>
      <c r="Q308" s="36"/>
      <c r="R308" s="36"/>
      <c r="S308" s="36"/>
      <c r="T308" s="36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2.75">
      <c r="A309" s="8"/>
      <c r="B309" s="6"/>
      <c r="C309" s="1"/>
      <c r="D309" s="8"/>
      <c r="E309" s="8"/>
      <c r="F309" s="4"/>
      <c r="G309" s="4"/>
      <c r="H309" s="4"/>
      <c r="I309" s="4"/>
      <c r="J309" s="9"/>
      <c r="K309" s="14"/>
      <c r="L309" s="36"/>
      <c r="M309" s="36"/>
      <c r="N309" s="36"/>
      <c r="O309" s="36"/>
      <c r="P309" s="36"/>
      <c r="Q309" s="36"/>
      <c r="R309" s="36"/>
      <c r="S309" s="36"/>
      <c r="T309" s="36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2.75">
      <c r="A310" s="8"/>
      <c r="B310" s="6"/>
      <c r="C310" s="1"/>
      <c r="D310" s="8"/>
      <c r="E310" s="8"/>
      <c r="F310" s="4"/>
      <c r="G310" s="4"/>
      <c r="H310" s="4"/>
      <c r="I310" s="4"/>
      <c r="J310" s="9"/>
      <c r="K310" s="14"/>
      <c r="L310" s="36"/>
      <c r="M310" s="36"/>
      <c r="N310" s="36"/>
      <c r="O310" s="36"/>
      <c r="P310" s="36"/>
      <c r="Q310" s="36"/>
      <c r="R310" s="36"/>
      <c r="S310" s="36"/>
      <c r="T310" s="36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2.75">
      <c r="A311" s="8"/>
      <c r="B311" s="6"/>
      <c r="C311" s="1"/>
      <c r="D311" s="8"/>
      <c r="E311" s="8"/>
      <c r="F311" s="4"/>
      <c r="G311" s="4"/>
      <c r="H311" s="4"/>
      <c r="I311" s="4"/>
      <c r="J311" s="9"/>
      <c r="K311" s="14"/>
      <c r="L311" s="36"/>
      <c r="M311" s="36"/>
      <c r="N311" s="36"/>
      <c r="O311" s="36"/>
      <c r="P311" s="36"/>
      <c r="Q311" s="36"/>
      <c r="R311" s="36"/>
      <c r="S311" s="36"/>
      <c r="T311" s="36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2.75">
      <c r="A312" s="8"/>
      <c r="B312" s="6"/>
      <c r="C312" s="1"/>
      <c r="D312" s="8"/>
      <c r="E312" s="8"/>
      <c r="F312" s="4"/>
      <c r="G312" s="4"/>
      <c r="H312" s="4"/>
      <c r="I312" s="4"/>
      <c r="J312" s="9"/>
      <c r="K312" s="14"/>
      <c r="L312" s="36"/>
      <c r="M312" s="36"/>
      <c r="N312" s="36"/>
      <c r="O312" s="36"/>
      <c r="P312" s="36"/>
      <c r="Q312" s="36"/>
      <c r="R312" s="36"/>
      <c r="S312" s="36"/>
      <c r="T312" s="36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2.75">
      <c r="A313" s="8"/>
      <c r="B313" s="6"/>
      <c r="C313" s="1"/>
      <c r="D313" s="8"/>
      <c r="E313" s="8"/>
      <c r="F313" s="4"/>
      <c r="G313" s="4"/>
      <c r="H313" s="4"/>
      <c r="I313" s="4"/>
      <c r="J313" s="9"/>
      <c r="K313" s="14"/>
      <c r="L313" s="36"/>
      <c r="M313" s="36"/>
      <c r="N313" s="36"/>
      <c r="O313" s="36"/>
      <c r="P313" s="36"/>
      <c r="Q313" s="36"/>
      <c r="R313" s="36"/>
      <c r="S313" s="36"/>
      <c r="T313" s="36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2.75">
      <c r="A314" s="8"/>
      <c r="B314" s="6"/>
      <c r="C314" s="1"/>
      <c r="D314" s="8"/>
      <c r="E314" s="8"/>
      <c r="F314" s="4"/>
      <c r="G314" s="4"/>
      <c r="H314" s="4"/>
      <c r="I314" s="4"/>
      <c r="J314" s="9"/>
      <c r="K314" s="14"/>
      <c r="L314" s="36"/>
      <c r="M314" s="36"/>
      <c r="N314" s="36"/>
      <c r="O314" s="36"/>
      <c r="P314" s="36"/>
      <c r="Q314" s="36"/>
      <c r="R314" s="36"/>
      <c r="S314" s="36"/>
      <c r="T314" s="36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2.75">
      <c r="A315" s="8"/>
      <c r="B315" s="6"/>
      <c r="C315" s="1"/>
      <c r="D315" s="8"/>
      <c r="E315" s="8"/>
      <c r="F315" s="4"/>
      <c r="G315" s="4"/>
      <c r="H315" s="4"/>
      <c r="I315" s="4"/>
      <c r="J315" s="9"/>
      <c r="K315" s="14"/>
      <c r="L315" s="36"/>
      <c r="M315" s="36"/>
      <c r="N315" s="36"/>
      <c r="O315" s="36"/>
      <c r="P315" s="36"/>
      <c r="Q315" s="36"/>
      <c r="R315" s="36"/>
      <c r="S315" s="36"/>
      <c r="T315" s="36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2.75">
      <c r="A316" s="8"/>
      <c r="B316" s="6"/>
      <c r="C316" s="1"/>
      <c r="D316" s="8"/>
      <c r="E316" s="8"/>
      <c r="F316" s="4"/>
      <c r="G316" s="4"/>
      <c r="H316" s="4"/>
      <c r="I316" s="4"/>
      <c r="J316" s="9"/>
      <c r="K316" s="14"/>
      <c r="L316" s="36"/>
      <c r="M316" s="36"/>
      <c r="N316" s="36"/>
      <c r="O316" s="36"/>
      <c r="P316" s="36"/>
      <c r="Q316" s="36"/>
      <c r="R316" s="36"/>
      <c r="S316" s="36"/>
      <c r="T316" s="36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2.75">
      <c r="A317" s="8"/>
      <c r="B317" s="6"/>
      <c r="C317" s="1"/>
      <c r="D317" s="8"/>
      <c r="E317" s="8"/>
      <c r="F317" s="4"/>
      <c r="G317" s="4"/>
      <c r="H317" s="4"/>
      <c r="I317" s="4"/>
      <c r="J317" s="9"/>
      <c r="K317" s="14"/>
      <c r="L317" s="36"/>
      <c r="M317" s="36"/>
      <c r="N317" s="36"/>
      <c r="O317" s="36"/>
      <c r="P317" s="36"/>
      <c r="Q317" s="36"/>
      <c r="R317" s="36"/>
      <c r="S317" s="36"/>
      <c r="T317" s="36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2.75">
      <c r="A318" s="8"/>
      <c r="B318" s="6"/>
      <c r="C318" s="1"/>
      <c r="D318" s="8"/>
      <c r="E318" s="8"/>
      <c r="F318" s="4"/>
      <c r="G318" s="4"/>
      <c r="H318" s="4"/>
      <c r="I318" s="4"/>
      <c r="J318" s="9"/>
      <c r="K318" s="14"/>
      <c r="L318" s="36"/>
      <c r="M318" s="36"/>
      <c r="N318" s="36"/>
      <c r="O318" s="36"/>
      <c r="P318" s="36"/>
      <c r="Q318" s="36"/>
      <c r="R318" s="36"/>
      <c r="S318" s="36"/>
      <c r="T318" s="36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2.75">
      <c r="A319" s="8"/>
      <c r="B319" s="6"/>
      <c r="C319" s="1"/>
      <c r="D319" s="8"/>
      <c r="E319" s="8"/>
      <c r="F319" s="4"/>
      <c r="G319" s="4"/>
      <c r="H319" s="4"/>
      <c r="I319" s="4"/>
      <c r="J319" s="9"/>
      <c r="K319" s="14"/>
      <c r="L319" s="36"/>
      <c r="M319" s="36"/>
      <c r="N319" s="36"/>
      <c r="O319" s="36"/>
      <c r="P319" s="36"/>
      <c r="Q319" s="36"/>
      <c r="R319" s="36"/>
      <c r="S319" s="36"/>
      <c r="T319" s="36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2.75">
      <c r="A320" s="8"/>
      <c r="B320" s="6"/>
      <c r="C320" s="1"/>
      <c r="D320" s="8"/>
      <c r="E320" s="8"/>
      <c r="F320" s="4"/>
      <c r="G320" s="4"/>
      <c r="H320" s="4"/>
      <c r="I320" s="4"/>
      <c r="J320" s="9"/>
      <c r="K320" s="14"/>
      <c r="L320" s="36"/>
      <c r="M320" s="36"/>
      <c r="N320" s="36"/>
      <c r="O320" s="36"/>
      <c r="P320" s="36"/>
      <c r="Q320" s="36"/>
      <c r="R320" s="36"/>
      <c r="S320" s="36"/>
      <c r="T320" s="36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2.75">
      <c r="A321" s="8"/>
      <c r="B321" s="6"/>
      <c r="C321" s="1"/>
      <c r="D321" s="8"/>
      <c r="E321" s="8"/>
      <c r="F321" s="4"/>
      <c r="G321" s="4"/>
      <c r="H321" s="4"/>
      <c r="I321" s="4"/>
      <c r="J321" s="9"/>
      <c r="K321" s="14"/>
      <c r="L321" s="36"/>
      <c r="M321" s="36"/>
      <c r="N321" s="36"/>
      <c r="O321" s="36"/>
      <c r="P321" s="36"/>
      <c r="Q321" s="36"/>
      <c r="R321" s="36"/>
      <c r="S321" s="36"/>
      <c r="T321" s="36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2.75">
      <c r="A322" s="8"/>
      <c r="B322" s="6"/>
      <c r="C322" s="1"/>
      <c r="D322" s="8"/>
      <c r="E322" s="8"/>
      <c r="F322" s="4"/>
      <c r="G322" s="4"/>
      <c r="H322" s="4"/>
      <c r="I322" s="4"/>
      <c r="J322" s="9"/>
      <c r="K322" s="14"/>
      <c r="L322" s="36"/>
      <c r="M322" s="36"/>
      <c r="N322" s="36"/>
      <c r="O322" s="36"/>
      <c r="P322" s="36"/>
      <c r="Q322" s="36"/>
      <c r="R322" s="36"/>
      <c r="S322" s="36"/>
      <c r="T322" s="36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2.75">
      <c r="A323" s="8"/>
      <c r="B323" s="6"/>
      <c r="C323" s="1"/>
      <c r="D323" s="8"/>
      <c r="E323" s="8"/>
      <c r="F323" s="4"/>
      <c r="G323" s="4"/>
      <c r="H323" s="4"/>
      <c r="I323" s="4"/>
      <c r="J323" s="9"/>
      <c r="K323" s="14"/>
      <c r="L323" s="36"/>
      <c r="M323" s="36"/>
      <c r="N323" s="36"/>
      <c r="O323" s="36"/>
      <c r="P323" s="36"/>
      <c r="Q323" s="36"/>
      <c r="R323" s="36"/>
      <c r="S323" s="36"/>
      <c r="T323" s="36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2.75">
      <c r="A324" s="8"/>
      <c r="B324" s="6"/>
      <c r="C324" s="1"/>
      <c r="D324" s="8"/>
      <c r="E324" s="8"/>
      <c r="F324" s="4"/>
      <c r="G324" s="4"/>
      <c r="H324" s="4"/>
      <c r="I324" s="4"/>
      <c r="J324" s="9"/>
      <c r="K324" s="14"/>
      <c r="L324" s="36"/>
      <c r="M324" s="36"/>
      <c r="N324" s="36"/>
      <c r="O324" s="36"/>
      <c r="P324" s="36"/>
      <c r="Q324" s="36"/>
      <c r="R324" s="36"/>
      <c r="S324" s="36"/>
      <c r="T324" s="36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2.75">
      <c r="A325" s="8"/>
      <c r="B325" s="6"/>
      <c r="C325" s="1"/>
      <c r="D325" s="8"/>
      <c r="E325" s="8"/>
      <c r="F325" s="4"/>
      <c r="G325" s="4"/>
      <c r="H325" s="4"/>
      <c r="I325" s="4"/>
      <c r="J325" s="9"/>
      <c r="K325" s="14"/>
      <c r="L325" s="36"/>
      <c r="M325" s="36"/>
      <c r="N325" s="36"/>
      <c r="O325" s="36"/>
      <c r="P325" s="36"/>
      <c r="Q325" s="36"/>
      <c r="R325" s="36"/>
      <c r="S325" s="36"/>
      <c r="T325" s="36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2.75">
      <c r="A326" s="8"/>
      <c r="B326" s="6"/>
      <c r="C326" s="1"/>
      <c r="D326" s="8"/>
      <c r="E326" s="8"/>
      <c r="F326" s="4"/>
      <c r="G326" s="4"/>
      <c r="H326" s="4"/>
      <c r="I326" s="4"/>
      <c r="J326" s="9"/>
      <c r="K326" s="14"/>
      <c r="L326" s="36"/>
      <c r="M326" s="36"/>
      <c r="N326" s="36"/>
      <c r="O326" s="36"/>
      <c r="P326" s="36"/>
      <c r="Q326" s="36"/>
      <c r="R326" s="36"/>
      <c r="S326" s="36"/>
      <c r="T326" s="36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2.75">
      <c r="A327" s="8"/>
      <c r="B327" s="6"/>
      <c r="C327" s="1"/>
      <c r="D327" s="8"/>
      <c r="E327" s="8"/>
      <c r="F327" s="4"/>
      <c r="G327" s="4"/>
      <c r="H327" s="4"/>
      <c r="I327" s="4"/>
      <c r="J327" s="9"/>
      <c r="K327" s="14"/>
      <c r="L327" s="36"/>
      <c r="M327" s="36"/>
      <c r="N327" s="36"/>
      <c r="O327" s="36"/>
      <c r="P327" s="36"/>
      <c r="Q327" s="36"/>
      <c r="R327" s="36"/>
      <c r="S327" s="36"/>
      <c r="T327" s="36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2.75">
      <c r="A328" s="8"/>
      <c r="B328" s="6"/>
      <c r="C328" s="1"/>
      <c r="D328" s="8"/>
      <c r="E328" s="8"/>
      <c r="F328" s="4"/>
      <c r="G328" s="4"/>
      <c r="H328" s="4"/>
      <c r="I328" s="4"/>
      <c r="J328" s="9"/>
      <c r="K328" s="14"/>
      <c r="L328" s="36"/>
      <c r="M328" s="36"/>
      <c r="N328" s="36"/>
      <c r="O328" s="36"/>
      <c r="P328" s="36"/>
      <c r="Q328" s="36"/>
      <c r="R328" s="36"/>
      <c r="S328" s="36"/>
      <c r="T328" s="36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2.75">
      <c r="A329" s="8"/>
      <c r="B329" s="6"/>
      <c r="C329" s="1"/>
      <c r="D329" s="8"/>
      <c r="E329" s="8"/>
      <c r="F329" s="4"/>
      <c r="G329" s="4"/>
      <c r="H329" s="4"/>
      <c r="I329" s="4"/>
      <c r="J329" s="9"/>
      <c r="K329" s="14"/>
      <c r="L329" s="36"/>
      <c r="M329" s="36"/>
      <c r="N329" s="36"/>
      <c r="O329" s="36"/>
      <c r="P329" s="36"/>
      <c r="Q329" s="36"/>
      <c r="R329" s="36"/>
      <c r="S329" s="36"/>
      <c r="T329" s="36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2.75">
      <c r="A330" s="8"/>
      <c r="B330" s="6"/>
      <c r="C330" s="1"/>
      <c r="D330" s="8"/>
      <c r="E330" s="8"/>
      <c r="F330" s="4"/>
      <c r="G330" s="4"/>
      <c r="H330" s="4"/>
      <c r="I330" s="4"/>
      <c r="J330" s="9"/>
      <c r="K330" s="14"/>
      <c r="L330" s="36"/>
      <c r="M330" s="36"/>
      <c r="N330" s="36"/>
      <c r="O330" s="36"/>
      <c r="P330" s="36"/>
      <c r="Q330" s="36"/>
      <c r="R330" s="36"/>
      <c r="S330" s="36"/>
      <c r="T330" s="36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2.75">
      <c r="A331" s="8"/>
      <c r="B331" s="6"/>
      <c r="C331" s="1"/>
      <c r="D331" s="8"/>
      <c r="E331" s="8"/>
      <c r="F331" s="4"/>
      <c r="G331" s="4"/>
      <c r="H331" s="4"/>
      <c r="I331" s="4"/>
      <c r="J331" s="9"/>
      <c r="K331" s="14"/>
      <c r="L331" s="36"/>
      <c r="M331" s="36"/>
      <c r="N331" s="36"/>
      <c r="O331" s="36"/>
      <c r="P331" s="36"/>
      <c r="Q331" s="36"/>
      <c r="R331" s="36"/>
      <c r="S331" s="36"/>
      <c r="T331" s="36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2.75">
      <c r="A332" s="8"/>
      <c r="B332" s="6"/>
      <c r="C332" s="1"/>
      <c r="D332" s="8"/>
      <c r="E332" s="8"/>
      <c r="F332" s="4"/>
      <c r="G332" s="4"/>
      <c r="H332" s="4"/>
      <c r="I332" s="4"/>
      <c r="J332" s="9"/>
      <c r="K332" s="14"/>
      <c r="L332" s="36"/>
      <c r="M332" s="36"/>
      <c r="N332" s="36"/>
      <c r="O332" s="36"/>
      <c r="P332" s="36"/>
      <c r="Q332" s="36"/>
      <c r="R332" s="36"/>
      <c r="S332" s="36"/>
      <c r="T332" s="36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2.75">
      <c r="A333" s="8"/>
      <c r="B333" s="6"/>
      <c r="C333" s="1"/>
      <c r="D333" s="8"/>
      <c r="E333" s="8"/>
      <c r="F333" s="4"/>
      <c r="G333" s="4"/>
      <c r="H333" s="4"/>
      <c r="I333" s="4"/>
      <c r="J333" s="9"/>
      <c r="K333" s="14"/>
      <c r="L333" s="36"/>
      <c r="M333" s="36"/>
      <c r="N333" s="36"/>
      <c r="O333" s="36"/>
      <c r="P333" s="36"/>
      <c r="Q333" s="36"/>
      <c r="R333" s="36"/>
      <c r="S333" s="36"/>
      <c r="T333" s="36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2.75">
      <c r="A334" s="8"/>
      <c r="B334" s="6"/>
      <c r="C334" s="1"/>
      <c r="D334" s="8"/>
      <c r="E334" s="8"/>
      <c r="F334" s="4"/>
      <c r="G334" s="4"/>
      <c r="H334" s="4"/>
      <c r="I334" s="4"/>
      <c r="J334" s="9"/>
      <c r="K334" s="14"/>
      <c r="L334" s="36"/>
      <c r="M334" s="36"/>
      <c r="N334" s="36"/>
      <c r="O334" s="36"/>
      <c r="P334" s="36"/>
      <c r="Q334" s="36"/>
      <c r="R334" s="36"/>
      <c r="S334" s="36"/>
      <c r="T334" s="36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2.75">
      <c r="A335" s="8"/>
      <c r="B335" s="6"/>
      <c r="C335" s="1"/>
      <c r="D335" s="8"/>
      <c r="E335" s="8"/>
      <c r="F335" s="4"/>
      <c r="G335" s="4"/>
      <c r="H335" s="4"/>
      <c r="I335" s="4"/>
      <c r="J335" s="9"/>
      <c r="K335" s="14"/>
      <c r="L335" s="36"/>
      <c r="M335" s="36"/>
      <c r="N335" s="36"/>
      <c r="O335" s="36"/>
      <c r="P335" s="36"/>
      <c r="Q335" s="36"/>
      <c r="R335" s="36"/>
      <c r="S335" s="36"/>
      <c r="T335" s="36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2.75">
      <c r="A336" s="8"/>
      <c r="B336" s="6"/>
      <c r="C336" s="1"/>
      <c r="D336" s="8"/>
      <c r="E336" s="8"/>
      <c r="F336" s="4"/>
      <c r="G336" s="4"/>
      <c r="H336" s="4"/>
      <c r="I336" s="4"/>
      <c r="J336" s="9"/>
      <c r="K336" s="14"/>
      <c r="L336" s="36"/>
      <c r="M336" s="36"/>
      <c r="N336" s="36"/>
      <c r="O336" s="36"/>
      <c r="P336" s="36"/>
      <c r="Q336" s="36"/>
      <c r="R336" s="36"/>
      <c r="S336" s="36"/>
      <c r="T336" s="36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2.75">
      <c r="A337" s="8"/>
      <c r="B337" s="6"/>
      <c r="C337" s="1"/>
      <c r="D337" s="8"/>
      <c r="E337" s="8"/>
      <c r="F337" s="4"/>
      <c r="G337" s="4"/>
      <c r="H337" s="4"/>
      <c r="I337" s="4"/>
      <c r="J337" s="9"/>
      <c r="K337" s="14"/>
      <c r="L337" s="36"/>
      <c r="M337" s="36"/>
      <c r="N337" s="36"/>
      <c r="O337" s="36"/>
      <c r="P337" s="36"/>
      <c r="Q337" s="36"/>
      <c r="R337" s="36"/>
      <c r="S337" s="36"/>
      <c r="T337" s="36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2.75">
      <c r="A338" s="8"/>
      <c r="B338" s="6"/>
      <c r="C338" s="1"/>
      <c r="D338" s="8"/>
      <c r="E338" s="8"/>
      <c r="F338" s="4"/>
      <c r="G338" s="4"/>
      <c r="H338" s="4"/>
      <c r="I338" s="4"/>
      <c r="J338" s="9"/>
      <c r="K338" s="14"/>
      <c r="L338" s="36"/>
      <c r="M338" s="36"/>
      <c r="N338" s="36"/>
      <c r="O338" s="36"/>
      <c r="P338" s="36"/>
      <c r="Q338" s="36"/>
      <c r="R338" s="36"/>
      <c r="S338" s="36"/>
      <c r="T338" s="36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2.75">
      <c r="A339" s="8"/>
      <c r="B339" s="6"/>
      <c r="C339" s="1"/>
      <c r="D339" s="8"/>
      <c r="E339" s="8"/>
      <c r="F339" s="4"/>
      <c r="G339" s="4"/>
      <c r="H339" s="4"/>
      <c r="I339" s="4"/>
      <c r="J339" s="9"/>
      <c r="K339" s="14"/>
      <c r="L339" s="36"/>
      <c r="M339" s="36"/>
      <c r="N339" s="36"/>
      <c r="O339" s="36"/>
      <c r="P339" s="36"/>
      <c r="Q339" s="36"/>
      <c r="R339" s="36"/>
      <c r="S339" s="36"/>
      <c r="T339" s="36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2.75">
      <c r="A340" s="8"/>
      <c r="B340" s="6"/>
      <c r="C340" s="1"/>
      <c r="D340" s="8"/>
      <c r="E340" s="8"/>
      <c r="F340" s="4"/>
      <c r="G340" s="4"/>
      <c r="H340" s="4"/>
      <c r="I340" s="4"/>
      <c r="J340" s="9"/>
      <c r="K340" s="14"/>
      <c r="L340" s="36"/>
      <c r="M340" s="36"/>
      <c r="N340" s="36"/>
      <c r="O340" s="36"/>
      <c r="P340" s="36"/>
      <c r="Q340" s="36"/>
      <c r="R340" s="36"/>
      <c r="S340" s="36"/>
      <c r="T340" s="36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2.75">
      <c r="A341" s="8"/>
      <c r="B341" s="6"/>
      <c r="C341" s="1"/>
      <c r="D341" s="8"/>
      <c r="E341" s="8"/>
      <c r="F341" s="4"/>
      <c r="G341" s="4"/>
      <c r="H341" s="4"/>
      <c r="I341" s="4"/>
      <c r="J341" s="9"/>
      <c r="K341" s="14"/>
      <c r="L341" s="36"/>
      <c r="M341" s="36"/>
      <c r="N341" s="36"/>
      <c r="O341" s="36"/>
      <c r="P341" s="36"/>
      <c r="Q341" s="36"/>
      <c r="R341" s="36"/>
      <c r="S341" s="36"/>
      <c r="T341" s="36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2.75">
      <c r="A342" s="8"/>
      <c r="B342" s="6"/>
      <c r="C342" s="1"/>
      <c r="D342" s="8"/>
      <c r="E342" s="8"/>
      <c r="F342" s="4"/>
      <c r="G342" s="4"/>
      <c r="H342" s="4"/>
      <c r="I342" s="4"/>
      <c r="J342" s="9"/>
      <c r="K342" s="14"/>
      <c r="L342" s="36"/>
      <c r="M342" s="36"/>
      <c r="N342" s="36"/>
      <c r="O342" s="36"/>
      <c r="P342" s="36"/>
      <c r="Q342" s="36"/>
      <c r="R342" s="36"/>
      <c r="S342" s="36"/>
      <c r="T342" s="36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2.75">
      <c r="A343" s="8"/>
      <c r="B343" s="6"/>
      <c r="C343" s="1"/>
      <c r="D343" s="8"/>
      <c r="E343" s="8"/>
      <c r="F343" s="4"/>
      <c r="G343" s="4"/>
      <c r="H343" s="4"/>
      <c r="I343" s="4"/>
      <c r="J343" s="9"/>
      <c r="K343" s="14"/>
      <c r="L343" s="36"/>
      <c r="M343" s="36"/>
      <c r="N343" s="36"/>
      <c r="O343" s="36"/>
      <c r="P343" s="36"/>
      <c r="Q343" s="36"/>
      <c r="R343" s="36"/>
      <c r="S343" s="36"/>
      <c r="T343" s="36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2.75">
      <c r="A344" s="8"/>
      <c r="B344" s="6"/>
      <c r="C344" s="1"/>
      <c r="D344" s="8"/>
      <c r="E344" s="8"/>
      <c r="F344" s="4"/>
      <c r="G344" s="4"/>
      <c r="H344" s="4"/>
      <c r="I344" s="4"/>
      <c r="J344" s="9"/>
      <c r="K344" s="14"/>
      <c r="L344" s="36"/>
      <c r="M344" s="36"/>
      <c r="N344" s="36"/>
      <c r="O344" s="36"/>
      <c r="P344" s="36"/>
      <c r="Q344" s="36"/>
      <c r="R344" s="36"/>
      <c r="S344" s="36"/>
      <c r="T344" s="36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2.75">
      <c r="A345" s="8"/>
      <c r="B345" s="6"/>
      <c r="C345" s="1"/>
      <c r="D345" s="8"/>
      <c r="E345" s="8"/>
      <c r="F345" s="4"/>
      <c r="G345" s="4"/>
      <c r="H345" s="4"/>
      <c r="I345" s="4"/>
      <c r="J345" s="9"/>
      <c r="K345" s="14"/>
      <c r="L345" s="36"/>
      <c r="M345" s="36"/>
      <c r="N345" s="36"/>
      <c r="O345" s="36"/>
      <c r="P345" s="36"/>
      <c r="Q345" s="36"/>
      <c r="R345" s="36"/>
      <c r="S345" s="36"/>
      <c r="T345" s="36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2.75">
      <c r="A346" s="8"/>
      <c r="B346" s="6"/>
      <c r="C346" s="1"/>
      <c r="D346" s="8"/>
      <c r="E346" s="8"/>
      <c r="F346" s="4"/>
      <c r="G346" s="4"/>
      <c r="H346" s="4"/>
      <c r="I346" s="4"/>
      <c r="J346" s="9"/>
      <c r="K346" s="14"/>
      <c r="L346" s="36"/>
      <c r="M346" s="36"/>
      <c r="N346" s="36"/>
      <c r="O346" s="36"/>
      <c r="P346" s="36"/>
      <c r="Q346" s="36"/>
      <c r="R346" s="36"/>
      <c r="S346" s="36"/>
      <c r="T346" s="36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2.75">
      <c r="A347" s="8"/>
      <c r="B347" s="6"/>
      <c r="C347" s="1"/>
      <c r="D347" s="8"/>
      <c r="E347" s="8"/>
      <c r="F347" s="4"/>
      <c r="G347" s="4"/>
      <c r="H347" s="4"/>
      <c r="I347" s="4"/>
      <c r="J347" s="9"/>
      <c r="K347" s="14"/>
      <c r="L347" s="36"/>
      <c r="M347" s="36"/>
      <c r="N347" s="36"/>
      <c r="O347" s="36"/>
      <c r="P347" s="36"/>
      <c r="Q347" s="36"/>
      <c r="R347" s="36"/>
      <c r="S347" s="36"/>
      <c r="T347" s="36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2.75">
      <c r="A348" s="8"/>
      <c r="B348" s="6"/>
      <c r="C348" s="1"/>
      <c r="D348" s="8"/>
      <c r="E348" s="8"/>
      <c r="F348" s="4"/>
      <c r="G348" s="4"/>
      <c r="H348" s="4"/>
      <c r="I348" s="4"/>
      <c r="J348" s="9"/>
      <c r="K348" s="14"/>
      <c r="L348" s="36"/>
      <c r="M348" s="36"/>
      <c r="N348" s="36"/>
      <c r="O348" s="36"/>
      <c r="P348" s="36"/>
      <c r="Q348" s="36"/>
      <c r="R348" s="36"/>
      <c r="S348" s="36"/>
      <c r="T348" s="36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2.75">
      <c r="A349" s="8"/>
      <c r="B349" s="6"/>
      <c r="C349" s="1"/>
      <c r="D349" s="8"/>
      <c r="E349" s="8"/>
      <c r="F349" s="4"/>
      <c r="G349" s="4"/>
      <c r="H349" s="4"/>
      <c r="I349" s="4"/>
      <c r="J349" s="9"/>
      <c r="K349" s="14"/>
      <c r="L349" s="36"/>
      <c r="M349" s="36"/>
      <c r="N349" s="36"/>
      <c r="O349" s="36"/>
      <c r="P349" s="36"/>
      <c r="Q349" s="36"/>
      <c r="R349" s="36"/>
      <c r="S349" s="36"/>
      <c r="T349" s="36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2.75">
      <c r="A350" s="8"/>
      <c r="B350" s="6"/>
      <c r="C350" s="1"/>
      <c r="D350" s="8"/>
      <c r="E350" s="8"/>
      <c r="F350" s="4"/>
      <c r="G350" s="4"/>
      <c r="H350" s="4"/>
      <c r="I350" s="4"/>
      <c r="J350" s="9"/>
      <c r="K350" s="14"/>
      <c r="L350" s="36"/>
      <c r="M350" s="36"/>
      <c r="N350" s="36"/>
      <c r="O350" s="36"/>
      <c r="P350" s="36"/>
      <c r="Q350" s="36"/>
      <c r="R350" s="36"/>
      <c r="S350" s="36"/>
      <c r="T350" s="36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2.75">
      <c r="A351" s="8"/>
      <c r="B351" s="6"/>
      <c r="C351" s="1"/>
      <c r="D351" s="8"/>
      <c r="E351" s="8"/>
      <c r="F351" s="4"/>
      <c r="G351" s="4"/>
      <c r="H351" s="4"/>
      <c r="I351" s="4"/>
      <c r="J351" s="9"/>
      <c r="K351" s="14"/>
      <c r="L351" s="36"/>
      <c r="M351" s="36"/>
      <c r="N351" s="36"/>
      <c r="O351" s="36"/>
      <c r="P351" s="36"/>
      <c r="Q351" s="36"/>
      <c r="R351" s="36"/>
      <c r="S351" s="36"/>
      <c r="T351" s="36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2.75">
      <c r="A352" s="8"/>
      <c r="B352" s="6"/>
      <c r="C352" s="1"/>
      <c r="D352" s="8"/>
      <c r="E352" s="8"/>
      <c r="F352" s="4"/>
      <c r="G352" s="4"/>
      <c r="H352" s="4"/>
      <c r="I352" s="4"/>
      <c r="J352" s="9"/>
      <c r="K352" s="14"/>
      <c r="L352" s="36"/>
      <c r="M352" s="36"/>
      <c r="N352" s="36"/>
      <c r="O352" s="36"/>
      <c r="P352" s="36"/>
      <c r="Q352" s="36"/>
      <c r="R352" s="36"/>
      <c r="S352" s="36"/>
      <c r="T352" s="36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2.75">
      <c r="A353" s="8"/>
      <c r="B353" s="6"/>
      <c r="C353" s="1"/>
      <c r="D353" s="8"/>
      <c r="E353" s="8"/>
      <c r="F353" s="4"/>
      <c r="G353" s="4"/>
      <c r="H353" s="4"/>
      <c r="I353" s="4"/>
      <c r="J353" s="9"/>
      <c r="K353" s="14"/>
      <c r="L353" s="36"/>
      <c r="M353" s="36"/>
      <c r="N353" s="36"/>
      <c r="O353" s="36"/>
      <c r="P353" s="36"/>
      <c r="Q353" s="36"/>
      <c r="R353" s="36"/>
      <c r="S353" s="36"/>
      <c r="T353" s="36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2.75">
      <c r="A354" s="8"/>
      <c r="B354" s="6"/>
      <c r="C354" s="1"/>
      <c r="D354" s="8"/>
      <c r="E354" s="8"/>
      <c r="F354" s="4"/>
      <c r="G354" s="4"/>
      <c r="H354" s="4"/>
      <c r="I354" s="4"/>
      <c r="J354" s="9"/>
      <c r="K354" s="14"/>
      <c r="L354" s="36"/>
      <c r="M354" s="36"/>
      <c r="N354" s="36"/>
      <c r="O354" s="36"/>
      <c r="P354" s="36"/>
      <c r="Q354" s="36"/>
      <c r="R354" s="36"/>
      <c r="S354" s="36"/>
      <c r="T354" s="36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2.75">
      <c r="A355" s="8"/>
      <c r="B355" s="6"/>
      <c r="C355" s="1"/>
      <c r="D355" s="8"/>
      <c r="E355" s="8"/>
      <c r="F355" s="4"/>
      <c r="G355" s="4"/>
      <c r="H355" s="4"/>
      <c r="I355" s="4"/>
      <c r="J355" s="9"/>
      <c r="K355" s="14"/>
      <c r="L355" s="36"/>
      <c r="M355" s="36"/>
      <c r="N355" s="36"/>
      <c r="O355" s="36"/>
      <c r="P355" s="36"/>
      <c r="Q355" s="36"/>
      <c r="R355" s="36"/>
      <c r="S355" s="36"/>
      <c r="T355" s="36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2.75">
      <c r="A356" s="8"/>
      <c r="B356" s="6"/>
      <c r="C356" s="1"/>
      <c r="D356" s="8"/>
      <c r="E356" s="8"/>
      <c r="F356" s="4"/>
      <c r="G356" s="4"/>
      <c r="H356" s="4"/>
      <c r="I356" s="4"/>
      <c r="J356" s="9"/>
      <c r="K356" s="14"/>
      <c r="L356" s="36"/>
      <c r="M356" s="36"/>
      <c r="N356" s="36"/>
      <c r="O356" s="36"/>
      <c r="P356" s="36"/>
      <c r="Q356" s="36"/>
      <c r="R356" s="36"/>
      <c r="S356" s="36"/>
      <c r="T356" s="36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2.75">
      <c r="A357" s="8"/>
      <c r="B357" s="6"/>
      <c r="C357" s="1"/>
      <c r="D357" s="8"/>
      <c r="E357" s="8"/>
      <c r="F357" s="4"/>
      <c r="G357" s="4"/>
      <c r="H357" s="4"/>
      <c r="I357" s="4"/>
      <c r="J357" s="9"/>
      <c r="K357" s="14"/>
      <c r="L357" s="36"/>
      <c r="M357" s="36"/>
      <c r="N357" s="36"/>
      <c r="O357" s="36"/>
      <c r="P357" s="36"/>
      <c r="Q357" s="36"/>
      <c r="R357" s="36"/>
      <c r="S357" s="36"/>
      <c r="T357" s="36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2.75">
      <c r="A358" s="8"/>
      <c r="B358" s="6"/>
      <c r="C358" s="1"/>
      <c r="D358" s="8"/>
      <c r="E358" s="8"/>
      <c r="F358" s="4"/>
      <c r="G358" s="4"/>
      <c r="H358" s="4"/>
      <c r="I358" s="4"/>
      <c r="J358" s="9"/>
      <c r="K358" s="14"/>
      <c r="L358" s="36"/>
      <c r="M358" s="36"/>
      <c r="N358" s="36"/>
      <c r="O358" s="36"/>
      <c r="P358" s="36"/>
      <c r="Q358" s="36"/>
      <c r="R358" s="36"/>
      <c r="S358" s="36"/>
      <c r="T358" s="36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2.75">
      <c r="A359" s="8"/>
      <c r="B359" s="6"/>
      <c r="C359" s="1"/>
      <c r="D359" s="8"/>
      <c r="E359" s="8"/>
      <c r="F359" s="4"/>
      <c r="G359" s="4"/>
      <c r="H359" s="4"/>
      <c r="I359" s="4"/>
      <c r="J359" s="9"/>
      <c r="K359" s="14"/>
      <c r="L359" s="36"/>
      <c r="M359" s="36"/>
      <c r="N359" s="36"/>
      <c r="O359" s="36"/>
      <c r="P359" s="36"/>
      <c r="Q359" s="36"/>
      <c r="R359" s="36"/>
      <c r="S359" s="36"/>
      <c r="T359" s="36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2.75">
      <c r="A360" s="8"/>
      <c r="B360" s="6"/>
      <c r="C360" s="1"/>
      <c r="D360" s="8"/>
      <c r="E360" s="8"/>
      <c r="F360" s="4"/>
      <c r="G360" s="4"/>
      <c r="H360" s="4"/>
      <c r="I360" s="4"/>
      <c r="J360" s="9"/>
      <c r="K360" s="14"/>
      <c r="L360" s="36"/>
      <c r="M360" s="36"/>
      <c r="N360" s="36"/>
      <c r="O360" s="36"/>
      <c r="P360" s="36"/>
      <c r="Q360" s="36"/>
      <c r="R360" s="36"/>
      <c r="S360" s="36"/>
      <c r="T360" s="36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2.75">
      <c r="A361" s="8"/>
      <c r="B361" s="6"/>
      <c r="C361" s="1"/>
      <c r="D361" s="8"/>
      <c r="E361" s="8"/>
      <c r="F361" s="4"/>
      <c r="G361" s="4"/>
      <c r="H361" s="4"/>
      <c r="I361" s="4"/>
      <c r="J361" s="9"/>
      <c r="K361" s="14"/>
      <c r="L361" s="36"/>
      <c r="M361" s="36"/>
      <c r="N361" s="36"/>
      <c r="O361" s="36"/>
      <c r="P361" s="36"/>
      <c r="Q361" s="36"/>
      <c r="R361" s="36"/>
      <c r="S361" s="36"/>
      <c r="T361" s="36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2.75">
      <c r="A362" s="8"/>
      <c r="B362" s="6"/>
      <c r="C362" s="1"/>
      <c r="D362" s="8"/>
      <c r="E362" s="8"/>
      <c r="F362" s="4"/>
      <c r="G362" s="4"/>
      <c r="H362" s="4"/>
      <c r="I362" s="4"/>
      <c r="J362" s="9"/>
      <c r="K362" s="14"/>
      <c r="L362" s="36"/>
      <c r="M362" s="36"/>
      <c r="N362" s="36"/>
      <c r="O362" s="36"/>
      <c r="P362" s="36"/>
      <c r="Q362" s="36"/>
      <c r="R362" s="36"/>
      <c r="S362" s="36"/>
      <c r="T362" s="36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2.75">
      <c r="A363" s="8"/>
      <c r="B363" s="6"/>
      <c r="C363" s="1"/>
      <c r="D363" s="8"/>
      <c r="E363" s="8"/>
      <c r="F363" s="4"/>
      <c r="G363" s="4"/>
      <c r="H363" s="4"/>
      <c r="I363" s="4"/>
      <c r="J363" s="9"/>
      <c r="K363" s="14"/>
      <c r="L363" s="36"/>
      <c r="M363" s="36"/>
      <c r="N363" s="36"/>
      <c r="O363" s="36"/>
      <c r="P363" s="36"/>
      <c r="Q363" s="36"/>
      <c r="R363" s="36"/>
      <c r="S363" s="36"/>
      <c r="T363" s="36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2.75">
      <c r="A364" s="8"/>
      <c r="B364" s="6"/>
      <c r="C364" s="1"/>
      <c r="D364" s="8"/>
      <c r="E364" s="8"/>
      <c r="F364" s="4"/>
      <c r="G364" s="4"/>
      <c r="H364" s="4"/>
      <c r="I364" s="4"/>
      <c r="J364" s="9"/>
      <c r="K364" s="14"/>
      <c r="L364" s="36"/>
      <c r="M364" s="36"/>
      <c r="N364" s="36"/>
      <c r="O364" s="36"/>
      <c r="P364" s="36"/>
      <c r="Q364" s="36"/>
      <c r="R364" s="36"/>
      <c r="S364" s="36"/>
      <c r="T364" s="36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2.75">
      <c r="A365" s="8"/>
      <c r="B365" s="6"/>
      <c r="C365" s="1"/>
      <c r="D365" s="8"/>
      <c r="E365" s="8"/>
      <c r="F365" s="4"/>
      <c r="G365" s="4"/>
      <c r="H365" s="4"/>
      <c r="I365" s="4"/>
      <c r="J365" s="9"/>
      <c r="K365" s="14"/>
      <c r="L365" s="36"/>
      <c r="M365" s="36"/>
      <c r="N365" s="36"/>
      <c r="O365" s="36"/>
      <c r="P365" s="36"/>
      <c r="Q365" s="36"/>
      <c r="R365" s="36"/>
      <c r="S365" s="36"/>
      <c r="T365" s="36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2.75">
      <c r="A366" s="8"/>
      <c r="B366" s="6"/>
      <c r="C366" s="1"/>
      <c r="D366" s="8"/>
      <c r="E366" s="8"/>
      <c r="F366" s="4"/>
      <c r="G366" s="4"/>
      <c r="H366" s="4"/>
      <c r="I366" s="4"/>
      <c r="J366" s="9"/>
      <c r="K366" s="14"/>
      <c r="L366" s="36"/>
      <c r="M366" s="36"/>
      <c r="N366" s="36"/>
      <c r="O366" s="36"/>
      <c r="P366" s="36"/>
      <c r="Q366" s="36"/>
      <c r="R366" s="36"/>
      <c r="S366" s="36"/>
      <c r="T366" s="36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2.75">
      <c r="A367" s="8"/>
      <c r="B367" s="6"/>
      <c r="C367" s="1"/>
      <c r="D367" s="8"/>
      <c r="E367" s="8"/>
      <c r="F367" s="4"/>
      <c r="G367" s="4"/>
      <c r="H367" s="4"/>
      <c r="I367" s="4"/>
      <c r="J367" s="9"/>
      <c r="K367" s="14"/>
      <c r="L367" s="36"/>
      <c r="M367" s="36"/>
      <c r="N367" s="36"/>
      <c r="O367" s="36"/>
      <c r="P367" s="36"/>
      <c r="Q367" s="36"/>
      <c r="R367" s="36"/>
      <c r="S367" s="36"/>
      <c r="T367" s="36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2.75">
      <c r="A368" s="8"/>
      <c r="B368" s="6"/>
      <c r="C368" s="1"/>
      <c r="D368" s="8"/>
      <c r="E368" s="8"/>
      <c r="F368" s="4"/>
      <c r="G368" s="4"/>
      <c r="H368" s="4"/>
      <c r="I368" s="4"/>
      <c r="J368" s="9"/>
      <c r="K368" s="14"/>
      <c r="L368" s="36"/>
      <c r="M368" s="36"/>
      <c r="N368" s="36"/>
      <c r="O368" s="36"/>
      <c r="P368" s="36"/>
      <c r="Q368" s="36"/>
      <c r="R368" s="36"/>
      <c r="S368" s="36"/>
      <c r="T368" s="36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2.75">
      <c r="A369" s="8"/>
      <c r="B369" s="6"/>
      <c r="C369" s="1"/>
      <c r="D369" s="8"/>
      <c r="E369" s="8"/>
      <c r="F369" s="4"/>
      <c r="G369" s="4"/>
      <c r="H369" s="4"/>
      <c r="I369" s="4"/>
      <c r="J369" s="9"/>
      <c r="K369" s="14"/>
      <c r="L369" s="36"/>
      <c r="M369" s="36"/>
      <c r="N369" s="36"/>
      <c r="O369" s="36"/>
      <c r="P369" s="36"/>
      <c r="Q369" s="36"/>
      <c r="R369" s="36"/>
      <c r="S369" s="36"/>
      <c r="T369" s="36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2.75">
      <c r="A370" s="8"/>
      <c r="B370" s="6"/>
      <c r="C370" s="1"/>
      <c r="D370" s="8"/>
      <c r="E370" s="8"/>
      <c r="F370" s="4"/>
      <c r="G370" s="4"/>
      <c r="H370" s="4"/>
      <c r="I370" s="4"/>
      <c r="J370" s="9"/>
      <c r="K370" s="14"/>
      <c r="L370" s="36"/>
      <c r="M370" s="36"/>
      <c r="N370" s="36"/>
      <c r="O370" s="36"/>
      <c r="P370" s="36"/>
      <c r="Q370" s="36"/>
      <c r="R370" s="36"/>
      <c r="S370" s="36"/>
      <c r="T370" s="36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2.75">
      <c r="A371" s="8"/>
      <c r="B371" s="6"/>
      <c r="C371" s="1"/>
      <c r="D371" s="8"/>
      <c r="E371" s="8"/>
      <c r="F371" s="4"/>
      <c r="G371" s="4"/>
      <c r="H371" s="4"/>
      <c r="I371" s="4"/>
      <c r="J371" s="9"/>
      <c r="K371" s="14"/>
      <c r="L371" s="36"/>
      <c r="M371" s="36"/>
      <c r="N371" s="36"/>
      <c r="O371" s="36"/>
      <c r="P371" s="36"/>
      <c r="Q371" s="36"/>
      <c r="R371" s="36"/>
      <c r="S371" s="36"/>
      <c r="T371" s="36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2.75">
      <c r="A372" s="8"/>
      <c r="B372" s="6"/>
      <c r="C372" s="1"/>
      <c r="D372" s="8"/>
      <c r="E372" s="8"/>
      <c r="F372" s="4"/>
      <c r="G372" s="4"/>
      <c r="H372" s="4"/>
      <c r="I372" s="4"/>
      <c r="J372" s="9"/>
      <c r="K372" s="14"/>
      <c r="L372" s="36"/>
      <c r="M372" s="36"/>
      <c r="N372" s="36"/>
      <c r="O372" s="36"/>
      <c r="P372" s="36"/>
      <c r="Q372" s="36"/>
      <c r="R372" s="36"/>
      <c r="S372" s="36"/>
      <c r="T372" s="36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2.75">
      <c r="A373" s="8"/>
      <c r="B373" s="6"/>
      <c r="C373" s="1"/>
      <c r="D373" s="8"/>
      <c r="E373" s="8"/>
      <c r="F373" s="4"/>
      <c r="G373" s="4"/>
      <c r="H373" s="4"/>
      <c r="I373" s="4"/>
      <c r="J373" s="9"/>
      <c r="K373" s="14"/>
      <c r="L373" s="36"/>
      <c r="M373" s="36"/>
      <c r="N373" s="36"/>
      <c r="O373" s="36"/>
      <c r="P373" s="36"/>
      <c r="Q373" s="36"/>
      <c r="R373" s="36"/>
      <c r="S373" s="36"/>
      <c r="T373" s="36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2.75">
      <c r="A374" s="8"/>
      <c r="B374" s="6"/>
      <c r="C374" s="1"/>
      <c r="D374" s="8"/>
      <c r="E374" s="8"/>
      <c r="F374" s="4"/>
      <c r="G374" s="4"/>
      <c r="H374" s="4"/>
      <c r="I374" s="4"/>
      <c r="J374" s="9"/>
      <c r="K374" s="14"/>
      <c r="L374" s="36"/>
      <c r="M374" s="36"/>
      <c r="N374" s="36"/>
      <c r="O374" s="36"/>
      <c r="P374" s="36"/>
      <c r="Q374" s="36"/>
      <c r="R374" s="36"/>
      <c r="S374" s="36"/>
      <c r="T374" s="36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2.75">
      <c r="A375" s="8"/>
      <c r="B375" s="6"/>
      <c r="C375" s="1"/>
      <c r="D375" s="8"/>
      <c r="E375" s="8"/>
      <c r="F375" s="4"/>
      <c r="G375" s="4"/>
      <c r="H375" s="4"/>
      <c r="I375" s="4"/>
      <c r="J375" s="9"/>
      <c r="K375" s="14"/>
      <c r="L375" s="36"/>
      <c r="M375" s="36"/>
      <c r="N375" s="36"/>
      <c r="O375" s="36"/>
      <c r="P375" s="36"/>
      <c r="Q375" s="36"/>
      <c r="R375" s="36"/>
      <c r="S375" s="36"/>
      <c r="T375" s="36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2.75">
      <c r="A376" s="8"/>
      <c r="B376" s="6"/>
      <c r="C376" s="1"/>
      <c r="D376" s="8"/>
      <c r="E376" s="8"/>
      <c r="F376" s="4"/>
      <c r="G376" s="4"/>
      <c r="H376" s="4"/>
      <c r="I376" s="4"/>
      <c r="J376" s="9"/>
      <c r="K376" s="14"/>
      <c r="L376" s="36"/>
      <c r="M376" s="36"/>
      <c r="N376" s="36"/>
      <c r="O376" s="36"/>
      <c r="P376" s="36"/>
      <c r="Q376" s="36"/>
      <c r="R376" s="36"/>
      <c r="S376" s="36"/>
      <c r="T376" s="36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2.75">
      <c r="A377" s="8"/>
      <c r="B377" s="6"/>
      <c r="C377" s="1"/>
      <c r="D377" s="8"/>
      <c r="E377" s="8"/>
      <c r="F377" s="4"/>
      <c r="G377" s="4"/>
      <c r="H377" s="4"/>
      <c r="I377" s="4"/>
      <c r="J377" s="9"/>
      <c r="K377" s="14"/>
      <c r="L377" s="36"/>
      <c r="M377" s="36"/>
      <c r="N377" s="36"/>
      <c r="O377" s="36"/>
      <c r="P377" s="36"/>
      <c r="Q377" s="36"/>
      <c r="R377" s="36"/>
      <c r="S377" s="36"/>
      <c r="T377" s="36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2.75">
      <c r="A378" s="8"/>
      <c r="B378" s="6"/>
      <c r="C378" s="1"/>
      <c r="D378" s="8"/>
      <c r="E378" s="8"/>
      <c r="F378" s="4"/>
      <c r="G378" s="4"/>
      <c r="H378" s="4"/>
      <c r="I378" s="4"/>
      <c r="J378" s="9"/>
      <c r="K378" s="14"/>
      <c r="L378" s="36"/>
      <c r="M378" s="36"/>
      <c r="N378" s="36"/>
      <c r="O378" s="36"/>
      <c r="P378" s="36"/>
      <c r="Q378" s="36"/>
      <c r="R378" s="36"/>
      <c r="S378" s="36"/>
      <c r="T378" s="36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2.75">
      <c r="A379" s="8"/>
      <c r="B379" s="6"/>
      <c r="C379" s="1"/>
      <c r="D379" s="8"/>
      <c r="E379" s="8"/>
      <c r="F379" s="4"/>
      <c r="G379" s="4"/>
      <c r="H379" s="4"/>
      <c r="I379" s="4"/>
      <c r="J379" s="9"/>
      <c r="K379" s="14"/>
      <c r="L379" s="36"/>
      <c r="M379" s="36"/>
      <c r="N379" s="36"/>
      <c r="O379" s="36"/>
      <c r="P379" s="36"/>
      <c r="Q379" s="36"/>
      <c r="R379" s="36"/>
      <c r="S379" s="36"/>
      <c r="T379" s="36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2.75">
      <c r="A380" s="8"/>
      <c r="B380" s="6"/>
      <c r="C380" s="1"/>
      <c r="D380" s="8"/>
      <c r="E380" s="8"/>
      <c r="F380" s="4"/>
      <c r="G380" s="4"/>
      <c r="H380" s="4"/>
      <c r="I380" s="4"/>
      <c r="J380" s="9"/>
      <c r="K380" s="14"/>
      <c r="L380" s="36"/>
      <c r="M380" s="36"/>
      <c r="N380" s="36"/>
      <c r="O380" s="36"/>
      <c r="P380" s="36"/>
      <c r="Q380" s="36"/>
      <c r="R380" s="36"/>
      <c r="S380" s="36"/>
      <c r="T380" s="36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2.75">
      <c r="A381" s="8"/>
      <c r="B381" s="6"/>
      <c r="C381" s="1"/>
      <c r="D381" s="8"/>
      <c r="E381" s="8"/>
      <c r="F381" s="4"/>
      <c r="G381" s="4"/>
      <c r="H381" s="4"/>
      <c r="I381" s="4"/>
      <c r="J381" s="9"/>
      <c r="K381" s="14"/>
      <c r="L381" s="36"/>
      <c r="M381" s="36"/>
      <c r="N381" s="36"/>
      <c r="O381" s="36"/>
      <c r="P381" s="36"/>
      <c r="Q381" s="36"/>
      <c r="R381" s="36"/>
      <c r="S381" s="36"/>
      <c r="T381" s="36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2.75">
      <c r="A382" s="8"/>
      <c r="B382" s="6"/>
      <c r="C382" s="1"/>
      <c r="D382" s="8"/>
      <c r="E382" s="8"/>
      <c r="F382" s="4"/>
      <c r="G382" s="4"/>
      <c r="H382" s="4"/>
      <c r="I382" s="4"/>
      <c r="J382" s="9"/>
      <c r="K382" s="14"/>
      <c r="L382" s="36"/>
      <c r="M382" s="36"/>
      <c r="N382" s="36"/>
      <c r="O382" s="36"/>
      <c r="P382" s="36"/>
      <c r="Q382" s="36"/>
      <c r="R382" s="36"/>
      <c r="S382" s="36"/>
      <c r="T382" s="36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2.75">
      <c r="A383" s="8"/>
      <c r="B383" s="6"/>
      <c r="C383" s="1"/>
      <c r="D383" s="8"/>
      <c r="E383" s="8"/>
      <c r="F383" s="4"/>
      <c r="G383" s="4"/>
      <c r="H383" s="4"/>
      <c r="I383" s="4"/>
      <c r="J383" s="9"/>
      <c r="K383" s="14"/>
      <c r="L383" s="36"/>
      <c r="M383" s="36"/>
      <c r="N383" s="36"/>
      <c r="O383" s="36"/>
      <c r="P383" s="36"/>
      <c r="Q383" s="36"/>
      <c r="R383" s="36"/>
      <c r="S383" s="36"/>
      <c r="T383" s="36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2.75">
      <c r="A384" s="8"/>
      <c r="B384" s="6"/>
      <c r="C384" s="1"/>
      <c r="D384" s="8"/>
      <c r="E384" s="8"/>
      <c r="F384" s="4"/>
      <c r="G384" s="4"/>
      <c r="H384" s="4"/>
      <c r="I384" s="4"/>
      <c r="J384" s="9"/>
      <c r="K384" s="14"/>
      <c r="L384" s="36"/>
      <c r="M384" s="36"/>
      <c r="N384" s="36"/>
      <c r="O384" s="36"/>
      <c r="P384" s="36"/>
      <c r="Q384" s="36"/>
      <c r="R384" s="36"/>
      <c r="S384" s="36"/>
      <c r="T384" s="36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2.75">
      <c r="A385" s="8"/>
      <c r="B385" s="6"/>
      <c r="C385" s="1"/>
      <c r="D385" s="8"/>
      <c r="E385" s="8"/>
      <c r="F385" s="4"/>
      <c r="G385" s="4"/>
      <c r="H385" s="4"/>
      <c r="I385" s="4"/>
      <c r="J385" s="9"/>
      <c r="K385" s="14"/>
      <c r="L385" s="36"/>
      <c r="M385" s="36"/>
      <c r="N385" s="36"/>
      <c r="O385" s="36"/>
      <c r="P385" s="36"/>
      <c r="Q385" s="36"/>
      <c r="R385" s="36"/>
      <c r="S385" s="36"/>
      <c r="T385" s="36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2.75">
      <c r="A386" s="8"/>
      <c r="B386" s="6"/>
      <c r="C386" s="1"/>
      <c r="D386" s="8"/>
      <c r="E386" s="8"/>
      <c r="F386" s="4"/>
      <c r="G386" s="4"/>
      <c r="H386" s="4"/>
      <c r="I386" s="4"/>
      <c r="J386" s="9"/>
      <c r="K386" s="14"/>
      <c r="L386" s="36"/>
      <c r="M386" s="36"/>
      <c r="N386" s="36"/>
      <c r="O386" s="36"/>
      <c r="P386" s="36"/>
      <c r="Q386" s="36"/>
      <c r="R386" s="36"/>
      <c r="S386" s="36"/>
      <c r="T386" s="36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2.75">
      <c r="A387" s="8"/>
      <c r="B387" s="6"/>
      <c r="C387" s="1"/>
      <c r="D387" s="8"/>
      <c r="E387" s="8"/>
      <c r="F387" s="4"/>
      <c r="G387" s="4"/>
      <c r="H387" s="4"/>
      <c r="I387" s="4"/>
      <c r="J387" s="9"/>
      <c r="K387" s="14"/>
      <c r="L387" s="36"/>
      <c r="M387" s="36"/>
      <c r="N387" s="36"/>
      <c r="O387" s="36"/>
      <c r="P387" s="36"/>
      <c r="Q387" s="36"/>
      <c r="R387" s="36"/>
      <c r="S387" s="36"/>
      <c r="T387" s="36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2.75">
      <c r="A388" s="8"/>
      <c r="B388" s="6"/>
      <c r="C388" s="1"/>
      <c r="D388" s="8"/>
      <c r="E388" s="8"/>
      <c r="F388" s="4"/>
      <c r="G388" s="4"/>
      <c r="H388" s="4"/>
      <c r="I388" s="4"/>
      <c r="J388" s="9"/>
      <c r="K388" s="14"/>
      <c r="L388" s="36"/>
      <c r="M388" s="36"/>
      <c r="N388" s="36"/>
      <c r="O388" s="36"/>
      <c r="P388" s="36"/>
      <c r="Q388" s="36"/>
      <c r="R388" s="36"/>
      <c r="S388" s="36"/>
      <c r="T388" s="36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2.75">
      <c r="A389" s="8"/>
      <c r="B389" s="6"/>
      <c r="C389" s="1"/>
      <c r="D389" s="8"/>
      <c r="E389" s="8"/>
      <c r="F389" s="4"/>
      <c r="G389" s="4"/>
      <c r="H389" s="4"/>
      <c r="I389" s="4"/>
      <c r="J389" s="9"/>
      <c r="K389" s="14"/>
      <c r="L389" s="36"/>
      <c r="M389" s="36"/>
      <c r="N389" s="36"/>
      <c r="O389" s="36"/>
      <c r="P389" s="36"/>
      <c r="Q389" s="36"/>
      <c r="R389" s="36"/>
      <c r="S389" s="36"/>
      <c r="T389" s="36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2.75">
      <c r="A390" s="8"/>
      <c r="B390" s="6"/>
      <c r="C390" s="1"/>
      <c r="D390" s="8"/>
      <c r="E390" s="8"/>
      <c r="F390" s="4"/>
      <c r="G390" s="4"/>
      <c r="H390" s="4"/>
      <c r="I390" s="4"/>
      <c r="J390" s="9"/>
      <c r="K390" s="14"/>
      <c r="L390" s="36"/>
      <c r="M390" s="36"/>
      <c r="N390" s="36"/>
      <c r="O390" s="36"/>
      <c r="P390" s="36"/>
      <c r="Q390" s="36"/>
      <c r="R390" s="36"/>
      <c r="S390" s="36"/>
      <c r="T390" s="36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2.75">
      <c r="A391" s="8"/>
      <c r="B391" s="6"/>
      <c r="C391" s="1"/>
      <c r="D391" s="8"/>
      <c r="E391" s="8"/>
      <c r="F391" s="4"/>
      <c r="G391" s="4"/>
      <c r="H391" s="4"/>
      <c r="I391" s="4"/>
      <c r="J391" s="9"/>
      <c r="K391" s="14"/>
      <c r="L391" s="36"/>
      <c r="M391" s="36"/>
      <c r="N391" s="36"/>
      <c r="O391" s="36"/>
      <c r="P391" s="36"/>
      <c r="Q391" s="36"/>
      <c r="R391" s="36"/>
      <c r="S391" s="36"/>
      <c r="T391" s="36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2.75">
      <c r="A392" s="8"/>
      <c r="B392" s="6"/>
      <c r="C392" s="1"/>
      <c r="D392" s="8"/>
      <c r="E392" s="8"/>
      <c r="F392" s="4"/>
      <c r="G392" s="4"/>
      <c r="H392" s="4"/>
      <c r="I392" s="4"/>
      <c r="J392" s="9"/>
      <c r="K392" s="14"/>
      <c r="L392" s="36"/>
      <c r="M392" s="36"/>
      <c r="N392" s="36"/>
      <c r="O392" s="36"/>
      <c r="P392" s="36"/>
      <c r="Q392" s="36"/>
      <c r="R392" s="36"/>
      <c r="S392" s="36"/>
      <c r="T392" s="36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2.75">
      <c r="A393" s="8"/>
      <c r="B393" s="6"/>
      <c r="C393" s="1"/>
      <c r="D393" s="8"/>
      <c r="E393" s="8"/>
      <c r="F393" s="4"/>
      <c r="G393" s="4"/>
      <c r="H393" s="4"/>
      <c r="I393" s="4"/>
      <c r="J393" s="9"/>
      <c r="K393" s="14"/>
      <c r="L393" s="36"/>
      <c r="M393" s="36"/>
      <c r="N393" s="36"/>
      <c r="O393" s="36"/>
      <c r="P393" s="36"/>
      <c r="Q393" s="36"/>
      <c r="R393" s="36"/>
      <c r="S393" s="36"/>
      <c r="T393" s="36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2.75">
      <c r="A394" s="8"/>
      <c r="B394" s="6"/>
      <c r="C394" s="1"/>
      <c r="D394" s="8"/>
      <c r="E394" s="8"/>
      <c r="F394" s="4"/>
      <c r="G394" s="4"/>
      <c r="H394" s="4"/>
      <c r="I394" s="4"/>
      <c r="J394" s="9"/>
      <c r="K394" s="14"/>
      <c r="L394" s="36"/>
      <c r="M394" s="36"/>
      <c r="N394" s="36"/>
      <c r="O394" s="36"/>
      <c r="P394" s="36"/>
      <c r="Q394" s="36"/>
      <c r="R394" s="36"/>
      <c r="S394" s="36"/>
      <c r="T394" s="36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2.75">
      <c r="A395" s="8"/>
      <c r="B395" s="6"/>
      <c r="C395" s="1"/>
      <c r="D395" s="8"/>
      <c r="E395" s="8"/>
      <c r="F395" s="4"/>
      <c r="G395" s="4"/>
      <c r="H395" s="4"/>
      <c r="I395" s="4"/>
      <c r="J395" s="9"/>
      <c r="K395" s="14"/>
      <c r="L395" s="36"/>
      <c r="M395" s="36"/>
      <c r="N395" s="36"/>
      <c r="O395" s="36"/>
      <c r="P395" s="36"/>
      <c r="Q395" s="36"/>
      <c r="R395" s="36"/>
      <c r="S395" s="36"/>
      <c r="T395" s="36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2.75">
      <c r="A396" s="8"/>
      <c r="B396" s="6"/>
      <c r="C396" s="1"/>
      <c r="D396" s="8"/>
      <c r="E396" s="8"/>
      <c r="F396" s="4"/>
      <c r="G396" s="4"/>
      <c r="H396" s="4"/>
      <c r="I396" s="4"/>
      <c r="J396" s="9"/>
      <c r="K396" s="14"/>
      <c r="L396" s="36"/>
      <c r="M396" s="36"/>
      <c r="N396" s="36"/>
      <c r="O396" s="36"/>
      <c r="P396" s="36"/>
      <c r="Q396" s="36"/>
      <c r="R396" s="36"/>
      <c r="S396" s="36"/>
      <c r="T396" s="36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2.75">
      <c r="A397" s="8"/>
      <c r="B397" s="6"/>
      <c r="C397" s="1"/>
      <c r="D397" s="8"/>
      <c r="E397" s="8"/>
      <c r="F397" s="4"/>
      <c r="G397" s="4"/>
      <c r="H397" s="4"/>
      <c r="I397" s="4"/>
      <c r="J397" s="9"/>
      <c r="K397" s="14"/>
      <c r="L397" s="36"/>
      <c r="M397" s="36"/>
      <c r="N397" s="36"/>
      <c r="O397" s="36"/>
      <c r="P397" s="36"/>
      <c r="Q397" s="36"/>
      <c r="R397" s="36"/>
      <c r="S397" s="36"/>
      <c r="T397" s="36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2.75">
      <c r="A398" s="8"/>
      <c r="B398" s="6"/>
      <c r="C398" s="1"/>
      <c r="D398" s="8"/>
      <c r="E398" s="8"/>
      <c r="F398" s="4"/>
      <c r="G398" s="4"/>
      <c r="H398" s="4"/>
      <c r="I398" s="4"/>
      <c r="J398" s="9"/>
      <c r="K398" s="14"/>
      <c r="L398" s="36"/>
      <c r="M398" s="36"/>
      <c r="N398" s="36"/>
      <c r="O398" s="36"/>
      <c r="P398" s="36"/>
      <c r="Q398" s="36"/>
      <c r="R398" s="36"/>
      <c r="S398" s="36"/>
      <c r="T398" s="36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2.75">
      <c r="A399" s="8"/>
      <c r="B399" s="6"/>
      <c r="C399" s="1"/>
      <c r="D399" s="8"/>
      <c r="E399" s="8"/>
      <c r="F399" s="4"/>
      <c r="G399" s="4"/>
      <c r="H399" s="4"/>
      <c r="I399" s="4"/>
      <c r="J399" s="9"/>
      <c r="K399" s="14"/>
      <c r="L399" s="36"/>
      <c r="M399" s="36"/>
      <c r="N399" s="36"/>
      <c r="O399" s="36"/>
      <c r="P399" s="36"/>
      <c r="Q399" s="36"/>
      <c r="R399" s="36"/>
      <c r="S399" s="36"/>
      <c r="T399" s="36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2.75">
      <c r="A400" s="8"/>
      <c r="B400" s="6"/>
      <c r="C400" s="1"/>
      <c r="D400" s="8"/>
      <c r="E400" s="8"/>
      <c r="F400" s="4"/>
      <c r="G400" s="4"/>
      <c r="H400" s="4"/>
      <c r="I400" s="4"/>
      <c r="J400" s="9"/>
      <c r="K400" s="14"/>
      <c r="L400" s="36"/>
      <c r="M400" s="36"/>
      <c r="N400" s="36"/>
      <c r="O400" s="36"/>
      <c r="P400" s="36"/>
      <c r="Q400" s="36"/>
      <c r="R400" s="36"/>
      <c r="S400" s="36"/>
      <c r="T400" s="36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2.75">
      <c r="A401" s="8"/>
      <c r="B401" s="6"/>
      <c r="C401" s="1"/>
      <c r="D401" s="8"/>
      <c r="E401" s="8"/>
      <c r="F401" s="4"/>
      <c r="G401" s="4"/>
      <c r="H401" s="4"/>
      <c r="I401" s="4"/>
      <c r="J401" s="9"/>
      <c r="K401" s="14"/>
      <c r="L401" s="36"/>
      <c r="M401" s="36"/>
      <c r="N401" s="36"/>
      <c r="O401" s="36"/>
      <c r="P401" s="36"/>
      <c r="Q401" s="36"/>
      <c r="R401" s="36"/>
      <c r="S401" s="36"/>
      <c r="T401" s="36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2.75">
      <c r="A402" s="8"/>
      <c r="B402" s="6"/>
      <c r="C402" s="1"/>
      <c r="D402" s="8"/>
      <c r="E402" s="8"/>
      <c r="F402" s="4"/>
      <c r="G402" s="4"/>
      <c r="H402" s="4"/>
      <c r="I402" s="4"/>
      <c r="J402" s="9"/>
      <c r="K402" s="14"/>
      <c r="L402" s="36"/>
      <c r="M402" s="36"/>
      <c r="N402" s="36"/>
      <c r="O402" s="36"/>
      <c r="P402" s="36"/>
      <c r="Q402" s="36"/>
      <c r="R402" s="36"/>
      <c r="S402" s="36"/>
      <c r="T402" s="36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2.75">
      <c r="A403" s="8"/>
      <c r="B403" s="6"/>
      <c r="C403" s="1"/>
      <c r="D403" s="8"/>
      <c r="E403" s="8"/>
      <c r="F403" s="4"/>
      <c r="G403" s="4"/>
      <c r="H403" s="4"/>
      <c r="I403" s="4"/>
      <c r="J403" s="9"/>
      <c r="K403" s="14"/>
      <c r="L403" s="36"/>
      <c r="M403" s="36"/>
      <c r="N403" s="36"/>
      <c r="O403" s="36"/>
      <c r="P403" s="36"/>
      <c r="Q403" s="36"/>
      <c r="R403" s="36"/>
      <c r="S403" s="36"/>
      <c r="T403" s="36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2.75">
      <c r="A404" s="8"/>
      <c r="B404" s="6"/>
      <c r="C404" s="1"/>
      <c r="D404" s="8"/>
      <c r="E404" s="8"/>
      <c r="F404" s="4"/>
      <c r="G404" s="4"/>
      <c r="H404" s="4"/>
      <c r="I404" s="4"/>
      <c r="J404" s="9"/>
      <c r="K404" s="14"/>
      <c r="L404" s="36"/>
      <c r="M404" s="36"/>
      <c r="N404" s="36"/>
      <c r="O404" s="36"/>
      <c r="P404" s="36"/>
      <c r="Q404" s="36"/>
      <c r="R404" s="36"/>
      <c r="S404" s="36"/>
      <c r="T404" s="36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2.75">
      <c r="A405" s="8"/>
      <c r="B405" s="6"/>
      <c r="C405" s="1"/>
      <c r="D405" s="8"/>
      <c r="E405" s="8"/>
      <c r="F405" s="4"/>
      <c r="G405" s="4"/>
      <c r="H405" s="4"/>
      <c r="I405" s="4"/>
      <c r="J405" s="9"/>
      <c r="K405" s="14"/>
      <c r="L405" s="36"/>
      <c r="M405" s="36"/>
      <c r="N405" s="36"/>
      <c r="O405" s="36"/>
      <c r="P405" s="36"/>
      <c r="Q405" s="36"/>
      <c r="R405" s="36"/>
      <c r="S405" s="36"/>
      <c r="T405" s="36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2.75">
      <c r="A406" s="8"/>
      <c r="B406" s="6"/>
      <c r="C406" s="1"/>
      <c r="D406" s="8"/>
      <c r="E406" s="8"/>
      <c r="F406" s="4"/>
      <c r="G406" s="4"/>
      <c r="H406" s="4"/>
      <c r="I406" s="4"/>
      <c r="J406" s="9"/>
      <c r="K406" s="14"/>
      <c r="L406" s="36"/>
      <c r="M406" s="36"/>
      <c r="N406" s="36"/>
      <c r="O406" s="36"/>
      <c r="P406" s="36"/>
      <c r="Q406" s="36"/>
      <c r="R406" s="36"/>
      <c r="S406" s="36"/>
      <c r="T406" s="36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2.75">
      <c r="A407" s="8"/>
      <c r="B407" s="6"/>
      <c r="C407" s="1"/>
      <c r="D407" s="8"/>
      <c r="E407" s="8"/>
      <c r="F407" s="4"/>
      <c r="G407" s="4"/>
      <c r="H407" s="4"/>
      <c r="I407" s="4"/>
      <c r="J407" s="9"/>
      <c r="K407" s="14"/>
      <c r="L407" s="36"/>
      <c r="M407" s="36"/>
      <c r="N407" s="36"/>
      <c r="O407" s="36"/>
      <c r="P407" s="36"/>
      <c r="Q407" s="36"/>
      <c r="R407" s="36"/>
      <c r="S407" s="36"/>
      <c r="T407" s="36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2.75">
      <c r="A408" s="8"/>
      <c r="B408" s="6"/>
      <c r="C408" s="1"/>
      <c r="D408" s="8"/>
      <c r="E408" s="8"/>
      <c r="F408" s="4"/>
      <c r="G408" s="4"/>
      <c r="H408" s="4"/>
      <c r="I408" s="4"/>
      <c r="J408" s="9"/>
      <c r="K408" s="14"/>
      <c r="L408" s="36"/>
      <c r="M408" s="36"/>
      <c r="N408" s="36"/>
      <c r="O408" s="36"/>
      <c r="P408" s="36"/>
      <c r="Q408" s="36"/>
      <c r="R408" s="36"/>
      <c r="S408" s="36"/>
      <c r="T408" s="36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2.75">
      <c r="A409" s="8"/>
      <c r="B409" s="6"/>
      <c r="C409" s="1"/>
      <c r="D409" s="8"/>
      <c r="E409" s="8"/>
      <c r="F409" s="4"/>
      <c r="G409" s="4"/>
      <c r="H409" s="4"/>
      <c r="I409" s="4"/>
      <c r="J409" s="9"/>
      <c r="K409" s="14"/>
      <c r="L409" s="36"/>
      <c r="M409" s="36"/>
      <c r="N409" s="36"/>
      <c r="O409" s="36"/>
      <c r="P409" s="36"/>
      <c r="Q409" s="36"/>
      <c r="R409" s="36"/>
      <c r="S409" s="36"/>
      <c r="T409" s="36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2.75">
      <c r="A410" s="8"/>
      <c r="B410" s="6"/>
      <c r="C410" s="1"/>
      <c r="D410" s="8"/>
      <c r="E410" s="8"/>
      <c r="F410" s="4"/>
      <c r="G410" s="4"/>
      <c r="H410" s="4"/>
      <c r="I410" s="4"/>
      <c r="J410" s="9"/>
      <c r="K410" s="14"/>
      <c r="L410" s="36"/>
      <c r="M410" s="36"/>
      <c r="N410" s="36"/>
      <c r="O410" s="36"/>
      <c r="P410" s="36"/>
      <c r="Q410" s="36"/>
      <c r="R410" s="36"/>
      <c r="S410" s="36"/>
      <c r="T410" s="36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2.75">
      <c r="A411" s="8"/>
      <c r="B411" s="6"/>
      <c r="C411" s="1"/>
      <c r="D411" s="8"/>
      <c r="E411" s="8"/>
      <c r="F411" s="4"/>
      <c r="G411" s="4"/>
      <c r="H411" s="4"/>
      <c r="I411" s="4"/>
      <c r="J411" s="9"/>
      <c r="K411" s="14"/>
      <c r="L411" s="36"/>
      <c r="M411" s="36"/>
      <c r="N411" s="36"/>
      <c r="O411" s="36"/>
      <c r="P411" s="36"/>
      <c r="Q411" s="36"/>
      <c r="R411" s="36"/>
      <c r="S411" s="36"/>
      <c r="T411" s="36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2.75">
      <c r="A412" s="8"/>
      <c r="B412" s="6"/>
      <c r="C412" s="1"/>
      <c r="D412" s="8"/>
      <c r="E412" s="8"/>
      <c r="F412" s="4"/>
      <c r="G412" s="4"/>
      <c r="H412" s="4"/>
      <c r="I412" s="4"/>
      <c r="J412" s="9"/>
      <c r="K412" s="14"/>
      <c r="L412" s="36"/>
      <c r="M412" s="36"/>
      <c r="N412" s="36"/>
      <c r="O412" s="36"/>
      <c r="P412" s="36"/>
      <c r="Q412" s="36"/>
      <c r="R412" s="36"/>
      <c r="S412" s="36"/>
      <c r="T412" s="36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2.75">
      <c r="A413" s="8"/>
      <c r="B413" s="6"/>
      <c r="C413" s="1"/>
      <c r="D413" s="8"/>
      <c r="E413" s="8"/>
      <c r="F413" s="4"/>
      <c r="G413" s="4"/>
      <c r="H413" s="4"/>
      <c r="I413" s="4"/>
      <c r="J413" s="9"/>
      <c r="K413" s="14"/>
      <c r="L413" s="36"/>
      <c r="M413" s="36"/>
      <c r="N413" s="36"/>
      <c r="O413" s="36"/>
      <c r="P413" s="36"/>
      <c r="Q413" s="36"/>
      <c r="R413" s="36"/>
      <c r="S413" s="36"/>
      <c r="T413" s="36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2.75">
      <c r="A414" s="8"/>
      <c r="B414" s="6"/>
      <c r="C414" s="1"/>
      <c r="D414" s="8"/>
      <c r="E414" s="8"/>
      <c r="F414" s="4"/>
      <c r="G414" s="4"/>
      <c r="H414" s="4"/>
      <c r="I414" s="4"/>
      <c r="J414" s="9"/>
      <c r="K414" s="14"/>
      <c r="L414" s="36"/>
      <c r="M414" s="36"/>
      <c r="N414" s="36"/>
      <c r="O414" s="36"/>
      <c r="P414" s="36"/>
      <c r="Q414" s="36"/>
      <c r="R414" s="36"/>
      <c r="S414" s="36"/>
      <c r="T414" s="36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2.75">
      <c r="A415" s="8"/>
      <c r="B415" s="6"/>
      <c r="C415" s="1"/>
      <c r="D415" s="8"/>
      <c r="E415" s="8"/>
      <c r="F415" s="4"/>
      <c r="G415" s="4"/>
      <c r="H415" s="4"/>
      <c r="I415" s="4"/>
      <c r="J415" s="9"/>
      <c r="K415" s="14"/>
      <c r="L415" s="36"/>
      <c r="M415" s="36"/>
      <c r="N415" s="36"/>
      <c r="O415" s="36"/>
      <c r="P415" s="36"/>
      <c r="Q415" s="36"/>
      <c r="R415" s="36"/>
      <c r="S415" s="36"/>
      <c r="T415" s="36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2.75">
      <c r="A416" s="8"/>
      <c r="B416" s="6"/>
      <c r="C416" s="1"/>
      <c r="D416" s="8"/>
      <c r="E416" s="8"/>
      <c r="F416" s="4"/>
      <c r="G416" s="4"/>
      <c r="H416" s="4"/>
      <c r="I416" s="4"/>
      <c r="J416" s="9"/>
      <c r="K416" s="14"/>
      <c r="L416" s="36"/>
      <c r="M416" s="36"/>
      <c r="N416" s="36"/>
      <c r="O416" s="36"/>
      <c r="P416" s="36"/>
      <c r="Q416" s="36"/>
      <c r="R416" s="36"/>
      <c r="S416" s="36"/>
      <c r="T416" s="36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2.75">
      <c r="A417" s="8"/>
      <c r="B417" s="6"/>
      <c r="C417" s="1"/>
      <c r="D417" s="8"/>
      <c r="E417" s="8"/>
      <c r="F417" s="4"/>
      <c r="G417" s="4"/>
      <c r="H417" s="4"/>
      <c r="I417" s="4"/>
      <c r="J417" s="9"/>
      <c r="K417" s="14"/>
      <c r="L417" s="36"/>
      <c r="M417" s="36"/>
      <c r="N417" s="36"/>
      <c r="O417" s="36"/>
      <c r="P417" s="36"/>
      <c r="Q417" s="36"/>
      <c r="R417" s="36"/>
      <c r="S417" s="36"/>
      <c r="T417" s="36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2.75">
      <c r="A418" s="8"/>
      <c r="B418" s="6"/>
      <c r="C418" s="1"/>
      <c r="D418" s="8"/>
      <c r="E418" s="8"/>
      <c r="F418" s="4"/>
      <c r="G418" s="4"/>
      <c r="H418" s="4"/>
      <c r="I418" s="4"/>
      <c r="J418" s="9"/>
      <c r="K418" s="14"/>
      <c r="L418" s="36"/>
      <c r="M418" s="36"/>
      <c r="N418" s="36"/>
      <c r="O418" s="36"/>
      <c r="P418" s="36"/>
      <c r="Q418" s="36"/>
      <c r="R418" s="36"/>
      <c r="S418" s="36"/>
      <c r="T418" s="36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2.75">
      <c r="A419" s="8"/>
      <c r="B419" s="6"/>
      <c r="C419" s="1"/>
      <c r="D419" s="8"/>
      <c r="E419" s="8"/>
      <c r="F419" s="4"/>
      <c r="G419" s="4"/>
      <c r="H419" s="4"/>
      <c r="I419" s="4"/>
      <c r="J419" s="9"/>
      <c r="K419" s="14"/>
      <c r="L419" s="36"/>
      <c r="M419" s="36"/>
      <c r="N419" s="36"/>
      <c r="O419" s="36"/>
      <c r="P419" s="36"/>
      <c r="Q419" s="36"/>
      <c r="R419" s="36"/>
      <c r="S419" s="36"/>
      <c r="T419" s="36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2.75">
      <c r="A420" s="8"/>
      <c r="B420" s="6"/>
      <c r="C420" s="1"/>
      <c r="D420" s="8"/>
      <c r="E420" s="8"/>
      <c r="F420" s="4"/>
      <c r="G420" s="4"/>
      <c r="H420" s="4"/>
      <c r="I420" s="4"/>
      <c r="J420" s="9"/>
      <c r="K420" s="14"/>
      <c r="L420" s="36"/>
      <c r="M420" s="36"/>
      <c r="N420" s="36"/>
      <c r="O420" s="36"/>
      <c r="P420" s="36"/>
      <c r="Q420" s="36"/>
      <c r="R420" s="36"/>
      <c r="S420" s="36"/>
      <c r="T420" s="36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2.75">
      <c r="A421" s="8"/>
      <c r="B421" s="6"/>
      <c r="C421" s="1"/>
      <c r="D421" s="8"/>
      <c r="E421" s="8"/>
      <c r="F421" s="4"/>
      <c r="G421" s="4"/>
      <c r="H421" s="4"/>
      <c r="I421" s="4"/>
      <c r="J421" s="9"/>
      <c r="K421" s="14"/>
      <c r="L421" s="36"/>
      <c r="M421" s="36"/>
      <c r="N421" s="36"/>
      <c r="O421" s="36"/>
      <c r="P421" s="36"/>
      <c r="Q421" s="36"/>
      <c r="R421" s="36"/>
      <c r="S421" s="36"/>
      <c r="T421" s="36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2.75">
      <c r="A422" s="8"/>
      <c r="B422" s="6"/>
      <c r="C422" s="1"/>
      <c r="D422" s="8"/>
      <c r="E422" s="8"/>
      <c r="F422" s="4"/>
      <c r="G422" s="4"/>
      <c r="H422" s="4"/>
      <c r="I422" s="4"/>
      <c r="J422" s="9"/>
      <c r="K422" s="14"/>
      <c r="L422" s="36"/>
      <c r="M422" s="36"/>
      <c r="N422" s="36"/>
      <c r="O422" s="36"/>
      <c r="P422" s="36"/>
      <c r="Q422" s="36"/>
      <c r="R422" s="36"/>
      <c r="S422" s="36"/>
      <c r="T422" s="36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2.75">
      <c r="A423" s="8"/>
      <c r="B423" s="6"/>
      <c r="C423" s="1"/>
      <c r="D423" s="8"/>
      <c r="E423" s="8"/>
      <c r="F423" s="4"/>
      <c r="G423" s="4"/>
      <c r="H423" s="4"/>
      <c r="I423" s="4"/>
      <c r="J423" s="9"/>
      <c r="K423" s="14"/>
      <c r="L423" s="36"/>
      <c r="M423" s="36"/>
      <c r="N423" s="36"/>
      <c r="O423" s="36"/>
      <c r="P423" s="36"/>
      <c r="Q423" s="36"/>
      <c r="R423" s="36"/>
      <c r="S423" s="36"/>
      <c r="T423" s="36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2.75">
      <c r="A424" s="8"/>
      <c r="B424" s="6"/>
      <c r="C424" s="1"/>
      <c r="D424" s="8"/>
      <c r="E424" s="8"/>
      <c r="F424" s="4"/>
      <c r="G424" s="4"/>
      <c r="H424" s="4"/>
      <c r="I424" s="4"/>
      <c r="J424" s="9"/>
      <c r="K424" s="14"/>
      <c r="L424" s="36"/>
      <c r="M424" s="36"/>
      <c r="N424" s="36"/>
      <c r="O424" s="36"/>
      <c r="P424" s="36"/>
      <c r="Q424" s="36"/>
      <c r="R424" s="36"/>
      <c r="S424" s="36"/>
      <c r="T424" s="36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2.75">
      <c r="A425" s="8"/>
      <c r="B425" s="6"/>
      <c r="C425" s="1"/>
      <c r="D425" s="8"/>
      <c r="E425" s="8"/>
      <c r="F425" s="4"/>
      <c r="G425" s="4"/>
      <c r="H425" s="4"/>
      <c r="I425" s="4"/>
      <c r="J425" s="9"/>
      <c r="K425" s="14"/>
      <c r="L425" s="36"/>
      <c r="M425" s="36"/>
      <c r="N425" s="36"/>
      <c r="O425" s="36"/>
      <c r="P425" s="36"/>
      <c r="Q425" s="36"/>
      <c r="R425" s="36"/>
      <c r="S425" s="36"/>
      <c r="T425" s="36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2.75">
      <c r="A426" s="8"/>
      <c r="B426" s="6"/>
      <c r="C426" s="1"/>
      <c r="D426" s="8"/>
      <c r="E426" s="8"/>
      <c r="F426" s="4"/>
      <c r="G426" s="4"/>
      <c r="H426" s="4"/>
      <c r="I426" s="4"/>
      <c r="J426" s="9"/>
      <c r="K426" s="14"/>
      <c r="L426" s="36"/>
      <c r="M426" s="36"/>
      <c r="N426" s="36"/>
      <c r="O426" s="36"/>
      <c r="P426" s="36"/>
      <c r="Q426" s="36"/>
      <c r="R426" s="36"/>
      <c r="S426" s="36"/>
      <c r="T426" s="36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2.75">
      <c r="A427" s="8"/>
      <c r="B427" s="6"/>
      <c r="C427" s="1"/>
      <c r="D427" s="8"/>
      <c r="E427" s="8"/>
      <c r="F427" s="4"/>
      <c r="G427" s="4"/>
      <c r="H427" s="4"/>
      <c r="I427" s="4"/>
      <c r="J427" s="9"/>
      <c r="K427" s="14"/>
      <c r="L427" s="36"/>
      <c r="M427" s="36"/>
      <c r="N427" s="36"/>
      <c r="O427" s="36"/>
      <c r="P427" s="36"/>
      <c r="Q427" s="36"/>
      <c r="R427" s="36"/>
      <c r="S427" s="36"/>
      <c r="T427" s="36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2.75">
      <c r="A428" s="8"/>
      <c r="B428" s="6"/>
      <c r="C428" s="1"/>
      <c r="D428" s="8"/>
      <c r="E428" s="8"/>
      <c r="F428" s="4"/>
      <c r="G428" s="4"/>
      <c r="H428" s="4"/>
      <c r="I428" s="4"/>
      <c r="J428" s="9"/>
      <c r="K428" s="14"/>
      <c r="L428" s="36"/>
      <c r="M428" s="36"/>
      <c r="N428" s="36"/>
      <c r="O428" s="36"/>
      <c r="P428" s="36"/>
      <c r="Q428" s="36"/>
      <c r="R428" s="36"/>
      <c r="S428" s="36"/>
      <c r="T428" s="36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2.75">
      <c r="A429" s="8"/>
      <c r="B429" s="6"/>
      <c r="C429" s="1"/>
      <c r="D429" s="8"/>
      <c r="E429" s="8"/>
      <c r="F429" s="4"/>
      <c r="G429" s="4"/>
      <c r="H429" s="4"/>
      <c r="I429" s="4"/>
      <c r="J429" s="9"/>
      <c r="K429" s="14"/>
      <c r="L429" s="36"/>
      <c r="M429" s="36"/>
      <c r="N429" s="36"/>
      <c r="O429" s="36"/>
      <c r="P429" s="36"/>
      <c r="Q429" s="36"/>
      <c r="R429" s="36"/>
      <c r="S429" s="36"/>
      <c r="T429" s="36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2.75">
      <c r="A430" s="8"/>
      <c r="B430" s="6"/>
      <c r="C430" s="1"/>
      <c r="D430" s="8"/>
      <c r="E430" s="8"/>
      <c r="F430" s="4"/>
      <c r="G430" s="4"/>
      <c r="H430" s="4"/>
      <c r="I430" s="4"/>
      <c r="J430" s="9"/>
      <c r="K430" s="14"/>
      <c r="L430" s="36"/>
      <c r="M430" s="36"/>
      <c r="N430" s="36"/>
      <c r="O430" s="36"/>
      <c r="P430" s="36"/>
      <c r="Q430" s="36"/>
      <c r="R430" s="36"/>
      <c r="S430" s="36"/>
      <c r="T430" s="36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2.75">
      <c r="A431" s="8"/>
      <c r="B431" s="6"/>
      <c r="C431" s="1"/>
      <c r="D431" s="8"/>
      <c r="E431" s="8"/>
      <c r="F431" s="4"/>
      <c r="G431" s="4"/>
      <c r="H431" s="4"/>
      <c r="I431" s="4"/>
      <c r="J431" s="9"/>
      <c r="K431" s="14"/>
      <c r="L431" s="36"/>
      <c r="M431" s="36"/>
      <c r="N431" s="36"/>
      <c r="O431" s="36"/>
      <c r="P431" s="36"/>
      <c r="Q431" s="36"/>
      <c r="R431" s="36"/>
      <c r="S431" s="36"/>
      <c r="T431" s="36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2.75">
      <c r="A432" s="8"/>
      <c r="B432" s="6"/>
      <c r="C432" s="1"/>
      <c r="D432" s="8"/>
      <c r="E432" s="8"/>
      <c r="F432" s="4"/>
      <c r="G432" s="4"/>
      <c r="H432" s="4"/>
      <c r="I432" s="4"/>
      <c r="J432" s="9"/>
      <c r="K432" s="14"/>
      <c r="L432" s="36"/>
      <c r="M432" s="36"/>
      <c r="N432" s="36"/>
      <c r="O432" s="36"/>
      <c r="P432" s="36"/>
      <c r="Q432" s="36"/>
      <c r="R432" s="36"/>
      <c r="S432" s="36"/>
      <c r="T432" s="36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2.75">
      <c r="A433" s="8"/>
      <c r="B433" s="6"/>
      <c r="C433" s="1"/>
      <c r="D433" s="8"/>
      <c r="E433" s="8"/>
      <c r="F433" s="4"/>
      <c r="G433" s="4"/>
      <c r="H433" s="4"/>
      <c r="I433" s="4"/>
      <c r="J433" s="9"/>
      <c r="K433" s="14"/>
      <c r="L433" s="36"/>
      <c r="M433" s="36"/>
      <c r="N433" s="36"/>
      <c r="O433" s="36"/>
      <c r="P433" s="36"/>
      <c r="Q433" s="36"/>
      <c r="R433" s="36"/>
      <c r="S433" s="36"/>
      <c r="T433" s="36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2.75">
      <c r="A434" s="8"/>
      <c r="B434" s="6"/>
      <c r="C434" s="1"/>
      <c r="D434" s="8"/>
      <c r="E434" s="8"/>
      <c r="F434" s="4"/>
      <c r="G434" s="4"/>
      <c r="H434" s="4"/>
      <c r="I434" s="4"/>
      <c r="J434" s="9"/>
      <c r="K434" s="14"/>
      <c r="L434" s="36"/>
      <c r="M434" s="36"/>
      <c r="N434" s="36"/>
      <c r="O434" s="36"/>
      <c r="P434" s="36"/>
      <c r="Q434" s="36"/>
      <c r="R434" s="36"/>
      <c r="S434" s="36"/>
      <c r="T434" s="36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2.75">
      <c r="A435" s="8"/>
      <c r="B435" s="6"/>
      <c r="C435" s="1"/>
      <c r="D435" s="8"/>
      <c r="E435" s="8"/>
      <c r="F435" s="4"/>
      <c r="G435" s="4"/>
      <c r="H435" s="4"/>
      <c r="I435" s="4"/>
      <c r="J435" s="9"/>
      <c r="K435" s="14"/>
      <c r="L435" s="36"/>
      <c r="M435" s="36"/>
      <c r="N435" s="36"/>
      <c r="O435" s="36"/>
      <c r="P435" s="36"/>
      <c r="Q435" s="36"/>
      <c r="R435" s="36"/>
      <c r="S435" s="36"/>
      <c r="T435" s="36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2.75">
      <c r="A436" s="8"/>
      <c r="B436" s="6"/>
      <c r="C436" s="1"/>
      <c r="D436" s="8"/>
      <c r="E436" s="8"/>
      <c r="F436" s="4"/>
      <c r="G436" s="4"/>
      <c r="H436" s="4"/>
      <c r="I436" s="4"/>
      <c r="J436" s="9"/>
      <c r="K436" s="14"/>
      <c r="L436" s="36"/>
      <c r="M436" s="36"/>
      <c r="N436" s="36"/>
      <c r="O436" s="36"/>
      <c r="P436" s="36"/>
      <c r="Q436" s="36"/>
      <c r="R436" s="36"/>
      <c r="S436" s="36"/>
      <c r="T436" s="36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2.75">
      <c r="A437" s="8"/>
      <c r="B437" s="6"/>
      <c r="C437" s="1"/>
      <c r="D437" s="8"/>
      <c r="E437" s="8"/>
      <c r="F437" s="4"/>
      <c r="G437" s="4"/>
      <c r="H437" s="4"/>
      <c r="I437" s="4"/>
      <c r="J437" s="9"/>
      <c r="K437" s="14"/>
      <c r="L437" s="36"/>
      <c r="M437" s="36"/>
      <c r="N437" s="36"/>
      <c r="O437" s="36"/>
      <c r="P437" s="36"/>
      <c r="Q437" s="36"/>
      <c r="R437" s="36"/>
      <c r="S437" s="36"/>
      <c r="T437" s="36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2.75">
      <c r="A438" s="8"/>
      <c r="B438" s="6"/>
      <c r="C438" s="1"/>
      <c r="D438" s="8"/>
      <c r="E438" s="8"/>
      <c r="F438" s="4"/>
      <c r="G438" s="4"/>
      <c r="H438" s="4"/>
      <c r="I438" s="4"/>
      <c r="J438" s="9"/>
      <c r="K438" s="14"/>
      <c r="L438" s="36"/>
      <c r="M438" s="36"/>
      <c r="N438" s="36"/>
      <c r="O438" s="36"/>
      <c r="P438" s="36"/>
      <c r="Q438" s="36"/>
      <c r="R438" s="36"/>
      <c r="S438" s="36"/>
      <c r="T438" s="36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2.75">
      <c r="A439" s="8"/>
      <c r="B439" s="6"/>
      <c r="C439" s="1"/>
      <c r="D439" s="8"/>
      <c r="E439" s="8"/>
      <c r="F439" s="4"/>
      <c r="G439" s="4"/>
      <c r="H439" s="4"/>
      <c r="I439" s="4"/>
      <c r="J439" s="9"/>
      <c r="K439" s="14"/>
      <c r="L439" s="36"/>
      <c r="M439" s="36"/>
      <c r="N439" s="36"/>
      <c r="O439" s="36"/>
      <c r="P439" s="36"/>
      <c r="Q439" s="36"/>
      <c r="R439" s="36"/>
      <c r="S439" s="36"/>
      <c r="T439" s="36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2.75">
      <c r="A440" s="8"/>
      <c r="B440" s="6"/>
      <c r="C440" s="1"/>
      <c r="D440" s="8"/>
      <c r="E440" s="8"/>
      <c r="F440" s="4"/>
      <c r="G440" s="4"/>
      <c r="H440" s="4"/>
      <c r="I440" s="4"/>
      <c r="J440" s="9"/>
      <c r="K440" s="14"/>
      <c r="L440" s="36"/>
      <c r="M440" s="36"/>
      <c r="N440" s="36"/>
      <c r="O440" s="36"/>
      <c r="P440" s="36"/>
      <c r="Q440" s="36"/>
      <c r="R440" s="36"/>
      <c r="S440" s="36"/>
      <c r="T440" s="36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2.75">
      <c r="A441" s="8"/>
      <c r="B441" s="6"/>
      <c r="C441" s="1"/>
      <c r="D441" s="8"/>
      <c r="E441" s="8"/>
      <c r="F441" s="4"/>
      <c r="G441" s="4"/>
      <c r="H441" s="4"/>
      <c r="I441" s="4"/>
      <c r="J441" s="9"/>
      <c r="K441" s="14"/>
      <c r="L441" s="36"/>
      <c r="M441" s="36"/>
      <c r="N441" s="36"/>
      <c r="O441" s="36"/>
      <c r="P441" s="36"/>
      <c r="Q441" s="36"/>
      <c r="R441" s="36"/>
      <c r="S441" s="36"/>
      <c r="T441" s="36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2.75">
      <c r="A442" s="8"/>
      <c r="B442" s="6"/>
      <c r="C442" s="1"/>
      <c r="D442" s="8"/>
      <c r="E442" s="8"/>
      <c r="F442" s="4"/>
      <c r="G442" s="4"/>
      <c r="H442" s="4"/>
      <c r="I442" s="4"/>
      <c r="J442" s="9"/>
      <c r="K442" s="14"/>
      <c r="L442" s="36"/>
      <c r="M442" s="36"/>
      <c r="N442" s="36"/>
      <c r="O442" s="36"/>
      <c r="P442" s="36"/>
      <c r="Q442" s="36"/>
      <c r="R442" s="36"/>
      <c r="S442" s="36"/>
      <c r="T442" s="36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2.75">
      <c r="A443" s="8"/>
      <c r="B443" s="6"/>
      <c r="C443" s="1"/>
      <c r="D443" s="8"/>
      <c r="E443" s="8"/>
      <c r="F443" s="4"/>
      <c r="G443" s="4"/>
      <c r="H443" s="4"/>
      <c r="I443" s="4"/>
      <c r="J443" s="9"/>
      <c r="K443" s="14"/>
      <c r="L443" s="36"/>
      <c r="M443" s="36"/>
      <c r="N443" s="36"/>
      <c r="O443" s="36"/>
      <c r="P443" s="36"/>
      <c r="Q443" s="36"/>
      <c r="R443" s="36"/>
      <c r="S443" s="36"/>
      <c r="T443" s="36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2.75">
      <c r="A444" s="8"/>
      <c r="B444" s="6"/>
      <c r="C444" s="1"/>
      <c r="D444" s="8"/>
      <c r="E444" s="8"/>
      <c r="F444" s="4"/>
      <c r="G444" s="4"/>
      <c r="H444" s="4"/>
      <c r="I444" s="4"/>
      <c r="J444" s="9"/>
      <c r="K444" s="14"/>
      <c r="L444" s="36"/>
      <c r="M444" s="36"/>
      <c r="N444" s="36"/>
      <c r="O444" s="36"/>
      <c r="P444" s="36"/>
      <c r="Q444" s="36"/>
      <c r="R444" s="36"/>
      <c r="S444" s="36"/>
      <c r="T444" s="36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2.75">
      <c r="A445" s="8"/>
      <c r="B445" s="6"/>
      <c r="C445" s="1"/>
      <c r="D445" s="8"/>
      <c r="E445" s="8"/>
      <c r="F445" s="4"/>
      <c r="G445" s="4"/>
      <c r="H445" s="4"/>
      <c r="I445" s="4"/>
      <c r="J445" s="9"/>
      <c r="K445" s="14"/>
      <c r="L445" s="36"/>
      <c r="M445" s="36"/>
      <c r="N445" s="36"/>
      <c r="O445" s="36"/>
      <c r="P445" s="36"/>
      <c r="Q445" s="36"/>
      <c r="R445" s="36"/>
      <c r="S445" s="36"/>
      <c r="T445" s="36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2.75">
      <c r="A446" s="8"/>
      <c r="B446" s="6"/>
      <c r="C446" s="1"/>
      <c r="D446" s="8"/>
      <c r="E446" s="8"/>
      <c r="F446" s="4"/>
      <c r="G446" s="4"/>
      <c r="H446" s="4"/>
      <c r="I446" s="4"/>
      <c r="J446" s="9"/>
      <c r="K446" s="14"/>
      <c r="L446" s="36"/>
      <c r="M446" s="36"/>
      <c r="N446" s="36"/>
      <c r="O446" s="36"/>
      <c r="P446" s="36"/>
      <c r="Q446" s="36"/>
      <c r="R446" s="36"/>
      <c r="S446" s="36"/>
      <c r="T446" s="36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2.75">
      <c r="A447" s="8"/>
      <c r="B447" s="6"/>
      <c r="C447" s="1"/>
      <c r="D447" s="8"/>
      <c r="E447" s="8"/>
      <c r="F447" s="4"/>
      <c r="G447" s="4"/>
      <c r="H447" s="4"/>
      <c r="I447" s="4"/>
      <c r="J447" s="9"/>
      <c r="K447" s="14"/>
      <c r="L447" s="36"/>
      <c r="M447" s="36"/>
      <c r="N447" s="36"/>
      <c r="O447" s="36"/>
      <c r="P447" s="36"/>
      <c r="Q447" s="36"/>
      <c r="R447" s="36"/>
      <c r="S447" s="36"/>
      <c r="T447" s="36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2.75">
      <c r="A448" s="8"/>
      <c r="B448" s="6"/>
      <c r="C448" s="1"/>
      <c r="D448" s="8"/>
      <c r="E448" s="8"/>
      <c r="F448" s="4"/>
      <c r="G448" s="4"/>
      <c r="H448" s="4"/>
      <c r="I448" s="4"/>
      <c r="J448" s="9"/>
      <c r="K448" s="14"/>
      <c r="L448" s="36"/>
      <c r="M448" s="36"/>
      <c r="N448" s="36"/>
      <c r="O448" s="36"/>
      <c r="P448" s="36"/>
      <c r="Q448" s="36"/>
      <c r="R448" s="36"/>
      <c r="S448" s="36"/>
      <c r="T448" s="36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2.75">
      <c r="A449" s="8"/>
      <c r="B449" s="6"/>
      <c r="C449" s="1"/>
      <c r="D449" s="8"/>
      <c r="E449" s="8"/>
      <c r="F449" s="4"/>
      <c r="G449" s="4"/>
      <c r="H449" s="4"/>
      <c r="I449" s="4"/>
      <c r="J449" s="9"/>
      <c r="K449" s="14"/>
      <c r="L449" s="36"/>
      <c r="M449" s="36"/>
      <c r="N449" s="36"/>
      <c r="O449" s="36"/>
      <c r="P449" s="36"/>
      <c r="Q449" s="36"/>
      <c r="R449" s="36"/>
      <c r="S449" s="36"/>
      <c r="T449" s="36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2.75">
      <c r="A450" s="8"/>
      <c r="B450" s="6"/>
      <c r="C450" s="1"/>
      <c r="D450" s="8"/>
      <c r="E450" s="8"/>
      <c r="F450" s="4"/>
      <c r="G450" s="4"/>
      <c r="H450" s="4"/>
      <c r="I450" s="4"/>
      <c r="J450" s="9"/>
      <c r="K450" s="14"/>
      <c r="L450" s="36"/>
      <c r="M450" s="36"/>
      <c r="N450" s="36"/>
      <c r="O450" s="36"/>
      <c r="P450" s="36"/>
      <c r="Q450" s="36"/>
      <c r="R450" s="36"/>
      <c r="S450" s="36"/>
      <c r="T450" s="36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2.75">
      <c r="A451" s="8"/>
      <c r="B451" s="6"/>
      <c r="C451" s="1"/>
      <c r="D451" s="8"/>
      <c r="E451" s="8"/>
      <c r="F451" s="4"/>
      <c r="G451" s="4"/>
      <c r="H451" s="4"/>
      <c r="I451" s="4"/>
      <c r="J451" s="9"/>
      <c r="K451" s="14"/>
      <c r="L451" s="36"/>
      <c r="M451" s="36"/>
      <c r="N451" s="36"/>
      <c r="O451" s="36"/>
      <c r="P451" s="36"/>
      <c r="Q451" s="36"/>
      <c r="R451" s="36"/>
      <c r="S451" s="36"/>
      <c r="T451" s="36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2.75">
      <c r="A452" s="8"/>
      <c r="B452" s="6"/>
      <c r="C452" s="1"/>
      <c r="D452" s="8"/>
      <c r="E452" s="8"/>
      <c r="F452" s="4"/>
      <c r="G452" s="4"/>
      <c r="H452" s="4"/>
      <c r="I452" s="4"/>
      <c r="J452" s="9"/>
      <c r="K452" s="14"/>
      <c r="L452" s="36"/>
      <c r="M452" s="36"/>
      <c r="N452" s="36"/>
      <c r="O452" s="36"/>
      <c r="P452" s="36"/>
      <c r="Q452" s="36"/>
      <c r="R452" s="36"/>
      <c r="S452" s="36"/>
      <c r="T452" s="36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2.75">
      <c r="A453" s="8"/>
      <c r="B453" s="6"/>
      <c r="C453" s="1"/>
      <c r="D453" s="8"/>
      <c r="E453" s="8"/>
      <c r="F453" s="4"/>
      <c r="G453" s="4"/>
      <c r="H453" s="4"/>
      <c r="I453" s="4"/>
      <c r="J453" s="9"/>
      <c r="K453" s="14"/>
      <c r="L453" s="36"/>
      <c r="M453" s="36"/>
      <c r="N453" s="36"/>
      <c r="O453" s="36"/>
      <c r="P453" s="36"/>
      <c r="Q453" s="36"/>
      <c r="R453" s="36"/>
      <c r="S453" s="36"/>
      <c r="T453" s="36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2.75">
      <c r="A454" s="8"/>
      <c r="B454" s="6"/>
      <c r="C454" s="1"/>
      <c r="D454" s="8"/>
      <c r="E454" s="8"/>
      <c r="F454" s="4"/>
      <c r="G454" s="4"/>
      <c r="H454" s="4"/>
      <c r="I454" s="4"/>
      <c r="J454" s="9"/>
      <c r="K454" s="14"/>
      <c r="L454" s="36"/>
      <c r="M454" s="36"/>
      <c r="N454" s="36"/>
      <c r="O454" s="36"/>
      <c r="P454" s="36"/>
      <c r="Q454" s="36"/>
      <c r="R454" s="36"/>
      <c r="S454" s="36"/>
      <c r="T454" s="36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2.75">
      <c r="A455" s="8"/>
      <c r="B455" s="6"/>
      <c r="C455" s="1"/>
      <c r="D455" s="8"/>
      <c r="E455" s="8"/>
      <c r="F455" s="4"/>
      <c r="G455" s="4"/>
      <c r="H455" s="4"/>
      <c r="I455" s="4"/>
      <c r="J455" s="9"/>
      <c r="K455" s="14"/>
      <c r="L455" s="36"/>
      <c r="M455" s="36"/>
      <c r="N455" s="36"/>
      <c r="O455" s="36"/>
      <c r="P455" s="36"/>
      <c r="Q455" s="36"/>
      <c r="R455" s="36"/>
      <c r="S455" s="36"/>
      <c r="T455" s="36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2.75">
      <c r="A456" s="8"/>
      <c r="B456" s="6"/>
      <c r="C456" s="1"/>
      <c r="D456" s="8"/>
      <c r="E456" s="8"/>
      <c r="F456" s="4"/>
      <c r="G456" s="4"/>
      <c r="H456" s="4"/>
      <c r="I456" s="4"/>
      <c r="J456" s="9"/>
      <c r="K456" s="14"/>
      <c r="L456" s="36"/>
      <c r="M456" s="36"/>
      <c r="N456" s="36"/>
      <c r="O456" s="36"/>
      <c r="P456" s="36"/>
      <c r="Q456" s="36"/>
      <c r="R456" s="36"/>
      <c r="S456" s="36"/>
      <c r="T456" s="36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2.75">
      <c r="A457" s="8"/>
      <c r="B457" s="6"/>
      <c r="C457" s="1"/>
      <c r="D457" s="8"/>
      <c r="E457" s="8"/>
      <c r="F457" s="4"/>
      <c r="G457" s="4"/>
      <c r="H457" s="4"/>
      <c r="I457" s="4"/>
      <c r="J457" s="9"/>
      <c r="K457" s="14"/>
      <c r="L457" s="36"/>
      <c r="M457" s="36"/>
      <c r="N457" s="36"/>
      <c r="O457" s="36"/>
      <c r="P457" s="36"/>
      <c r="Q457" s="36"/>
      <c r="R457" s="36"/>
      <c r="S457" s="36"/>
      <c r="T457" s="36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2.75">
      <c r="A458" s="8"/>
      <c r="B458" s="6"/>
      <c r="C458" s="1"/>
      <c r="D458" s="8"/>
      <c r="E458" s="8"/>
      <c r="F458" s="4"/>
      <c r="G458" s="4"/>
      <c r="H458" s="4"/>
      <c r="I458" s="4"/>
      <c r="J458" s="9"/>
      <c r="K458" s="14"/>
      <c r="L458" s="36"/>
      <c r="M458" s="36"/>
      <c r="N458" s="36"/>
      <c r="O458" s="36"/>
      <c r="P458" s="36"/>
      <c r="Q458" s="36"/>
      <c r="R458" s="36"/>
      <c r="S458" s="36"/>
      <c r="T458" s="36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2.75">
      <c r="A459" s="8"/>
      <c r="B459" s="6"/>
      <c r="C459" s="1"/>
      <c r="D459" s="8"/>
      <c r="E459" s="8"/>
      <c r="F459" s="4"/>
      <c r="G459" s="4"/>
      <c r="H459" s="4"/>
      <c r="I459" s="4"/>
      <c r="J459" s="9"/>
      <c r="K459" s="14"/>
      <c r="L459" s="36"/>
      <c r="M459" s="36"/>
      <c r="N459" s="36"/>
      <c r="O459" s="36"/>
      <c r="P459" s="36"/>
      <c r="Q459" s="36"/>
      <c r="R459" s="36"/>
      <c r="S459" s="36"/>
      <c r="T459" s="36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2.75">
      <c r="A460" s="8"/>
      <c r="B460" s="6"/>
      <c r="C460" s="1"/>
      <c r="D460" s="8"/>
      <c r="E460" s="8"/>
      <c r="F460" s="4"/>
      <c r="G460" s="4"/>
      <c r="H460" s="4"/>
      <c r="I460" s="4"/>
      <c r="J460" s="9"/>
      <c r="K460" s="14"/>
      <c r="L460" s="36"/>
      <c r="M460" s="36"/>
      <c r="N460" s="36"/>
      <c r="O460" s="36"/>
      <c r="P460" s="36"/>
      <c r="Q460" s="36"/>
      <c r="R460" s="36"/>
      <c r="S460" s="36"/>
      <c r="T460" s="36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2.75">
      <c r="A461" s="8"/>
      <c r="B461" s="6"/>
      <c r="C461" s="1"/>
      <c r="D461" s="8"/>
      <c r="E461" s="8"/>
      <c r="F461" s="4"/>
      <c r="G461" s="4"/>
      <c r="H461" s="4"/>
      <c r="I461" s="4"/>
      <c r="J461" s="9"/>
      <c r="K461" s="14"/>
      <c r="L461" s="36"/>
      <c r="M461" s="36"/>
      <c r="N461" s="36"/>
      <c r="O461" s="36"/>
      <c r="P461" s="36"/>
      <c r="Q461" s="36"/>
      <c r="R461" s="36"/>
      <c r="S461" s="36"/>
      <c r="T461" s="36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2.75">
      <c r="A462" s="8"/>
      <c r="B462" s="6"/>
      <c r="C462" s="1"/>
      <c r="D462" s="8"/>
      <c r="E462" s="8"/>
      <c r="F462" s="4"/>
      <c r="G462" s="4"/>
      <c r="H462" s="4"/>
      <c r="I462" s="4"/>
      <c r="J462" s="9"/>
      <c r="K462" s="14"/>
      <c r="L462" s="36"/>
      <c r="M462" s="36"/>
      <c r="N462" s="36"/>
      <c r="O462" s="36"/>
      <c r="P462" s="36"/>
      <c r="Q462" s="36"/>
      <c r="R462" s="36"/>
      <c r="S462" s="36"/>
      <c r="T462" s="36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2.75">
      <c r="A463" s="8"/>
      <c r="B463" s="6"/>
      <c r="C463" s="1"/>
      <c r="D463" s="8"/>
      <c r="E463" s="8"/>
      <c r="F463" s="4"/>
      <c r="G463" s="4"/>
      <c r="H463" s="4"/>
      <c r="I463" s="4"/>
      <c r="J463" s="9"/>
      <c r="K463" s="14"/>
      <c r="L463" s="36"/>
      <c r="M463" s="36"/>
      <c r="N463" s="36"/>
      <c r="O463" s="36"/>
      <c r="P463" s="36"/>
      <c r="Q463" s="36"/>
      <c r="R463" s="36"/>
      <c r="S463" s="36"/>
      <c r="T463" s="36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2.75">
      <c r="A464" s="8"/>
      <c r="B464" s="6"/>
      <c r="C464" s="1"/>
      <c r="D464" s="8"/>
      <c r="E464" s="8"/>
      <c r="F464" s="4"/>
      <c r="G464" s="4"/>
      <c r="H464" s="4"/>
      <c r="I464" s="4"/>
      <c r="J464" s="9"/>
      <c r="K464" s="14"/>
      <c r="L464" s="36"/>
      <c r="M464" s="36"/>
      <c r="N464" s="36"/>
      <c r="O464" s="36"/>
      <c r="P464" s="36"/>
      <c r="Q464" s="36"/>
      <c r="R464" s="36"/>
      <c r="S464" s="36"/>
      <c r="T464" s="36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2.75">
      <c r="A465" s="8"/>
      <c r="B465" s="6"/>
      <c r="C465" s="1"/>
      <c r="D465" s="8"/>
      <c r="E465" s="8"/>
      <c r="F465" s="4"/>
      <c r="G465" s="4"/>
      <c r="H465" s="4"/>
      <c r="I465" s="4"/>
      <c r="J465" s="9"/>
      <c r="K465" s="14"/>
      <c r="L465" s="36"/>
      <c r="M465" s="36"/>
      <c r="N465" s="36"/>
      <c r="O465" s="36"/>
      <c r="P465" s="36"/>
      <c r="Q465" s="36"/>
      <c r="R465" s="36"/>
      <c r="S465" s="36"/>
      <c r="T465" s="36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2.75">
      <c r="A466" s="8"/>
      <c r="B466" s="6"/>
      <c r="C466" s="1"/>
      <c r="D466" s="8"/>
      <c r="E466" s="8"/>
      <c r="F466" s="4"/>
      <c r="G466" s="4"/>
      <c r="H466" s="4"/>
      <c r="I466" s="4"/>
      <c r="J466" s="9"/>
      <c r="K466" s="14"/>
      <c r="L466" s="36"/>
      <c r="M466" s="36"/>
      <c r="N466" s="36"/>
      <c r="O466" s="36"/>
      <c r="P466" s="36"/>
      <c r="Q466" s="36"/>
      <c r="R466" s="36"/>
      <c r="S466" s="36"/>
      <c r="T466" s="36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2.75">
      <c r="A467" s="8"/>
      <c r="B467" s="6"/>
      <c r="C467" s="1"/>
      <c r="D467" s="8"/>
      <c r="E467" s="8"/>
      <c r="F467" s="4"/>
      <c r="G467" s="4"/>
      <c r="H467" s="4"/>
      <c r="I467" s="4"/>
      <c r="J467" s="9"/>
      <c r="K467" s="14"/>
      <c r="L467" s="36"/>
      <c r="M467" s="36"/>
      <c r="N467" s="36"/>
      <c r="O467" s="36"/>
      <c r="P467" s="36"/>
      <c r="Q467" s="36"/>
      <c r="R467" s="36"/>
      <c r="S467" s="36"/>
      <c r="T467" s="36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2.75">
      <c r="A468" s="8"/>
      <c r="B468" s="6"/>
      <c r="C468" s="1"/>
      <c r="D468" s="8"/>
      <c r="E468" s="8"/>
      <c r="F468" s="4"/>
      <c r="G468" s="4"/>
      <c r="H468" s="4"/>
      <c r="I468" s="4"/>
      <c r="J468" s="9"/>
      <c r="K468" s="14"/>
      <c r="L468" s="36"/>
      <c r="M468" s="36"/>
      <c r="N468" s="36"/>
      <c r="O468" s="36"/>
      <c r="P468" s="36"/>
      <c r="Q468" s="36"/>
      <c r="R468" s="36"/>
      <c r="S468" s="36"/>
      <c r="T468" s="36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2.75">
      <c r="A469" s="8"/>
      <c r="B469" s="6"/>
      <c r="C469" s="1"/>
      <c r="D469" s="8"/>
      <c r="E469" s="8"/>
      <c r="F469" s="4"/>
      <c r="G469" s="4"/>
      <c r="H469" s="4"/>
      <c r="I469" s="4"/>
      <c r="J469" s="9"/>
      <c r="K469" s="14"/>
      <c r="L469" s="36"/>
      <c r="M469" s="36"/>
      <c r="N469" s="36"/>
      <c r="O469" s="36"/>
      <c r="P469" s="36"/>
      <c r="Q469" s="36"/>
      <c r="R469" s="36"/>
      <c r="S469" s="36"/>
      <c r="T469" s="36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2.75">
      <c r="A470" s="8"/>
      <c r="B470" s="6"/>
      <c r="C470" s="1"/>
      <c r="D470" s="8"/>
      <c r="E470" s="8"/>
      <c r="F470" s="4"/>
      <c r="G470" s="4"/>
      <c r="H470" s="4"/>
      <c r="I470" s="4"/>
      <c r="J470" s="9"/>
      <c r="K470" s="14"/>
      <c r="L470" s="36"/>
      <c r="M470" s="36"/>
      <c r="N470" s="36"/>
      <c r="O470" s="36"/>
      <c r="P470" s="36"/>
      <c r="Q470" s="36"/>
      <c r="R470" s="36"/>
      <c r="S470" s="36"/>
      <c r="T470" s="36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2.75">
      <c r="A471" s="8"/>
      <c r="B471" s="6"/>
      <c r="C471" s="1"/>
      <c r="D471" s="8"/>
      <c r="E471" s="8"/>
      <c r="F471" s="4"/>
      <c r="G471" s="4"/>
      <c r="H471" s="4"/>
      <c r="I471" s="4"/>
      <c r="J471" s="9"/>
      <c r="K471" s="14"/>
      <c r="L471" s="36"/>
      <c r="M471" s="36"/>
      <c r="N471" s="36"/>
      <c r="O471" s="36"/>
      <c r="P471" s="36"/>
      <c r="Q471" s="36"/>
      <c r="R471" s="36"/>
      <c r="S471" s="36"/>
      <c r="T471" s="36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2.75">
      <c r="A472" s="8"/>
      <c r="B472" s="6"/>
      <c r="C472" s="1"/>
      <c r="D472" s="8"/>
      <c r="E472" s="8"/>
      <c r="F472" s="4"/>
      <c r="G472" s="4"/>
      <c r="H472" s="4"/>
      <c r="I472" s="4"/>
      <c r="J472" s="9"/>
      <c r="K472" s="14"/>
      <c r="L472" s="36"/>
      <c r="M472" s="36"/>
      <c r="N472" s="36"/>
      <c r="O472" s="36"/>
      <c r="P472" s="36"/>
      <c r="Q472" s="36"/>
      <c r="R472" s="36"/>
      <c r="S472" s="36"/>
      <c r="T472" s="36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2.75">
      <c r="A473" s="8"/>
      <c r="B473" s="6"/>
      <c r="C473" s="1"/>
      <c r="D473" s="8"/>
      <c r="E473" s="8"/>
      <c r="F473" s="4"/>
      <c r="G473" s="4"/>
      <c r="H473" s="4"/>
      <c r="I473" s="4"/>
      <c r="J473" s="9"/>
      <c r="K473" s="14"/>
      <c r="L473" s="36"/>
      <c r="M473" s="36"/>
      <c r="N473" s="36"/>
      <c r="O473" s="36"/>
      <c r="P473" s="36"/>
      <c r="Q473" s="36"/>
      <c r="R473" s="36"/>
      <c r="S473" s="36"/>
      <c r="T473" s="36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2.75">
      <c r="A474" s="8"/>
      <c r="B474" s="6"/>
      <c r="C474" s="1"/>
      <c r="D474" s="8"/>
      <c r="E474" s="8"/>
      <c r="F474" s="4"/>
      <c r="G474" s="4"/>
      <c r="H474" s="4"/>
      <c r="I474" s="4"/>
      <c r="J474" s="9"/>
      <c r="K474" s="14"/>
      <c r="L474" s="36"/>
      <c r="M474" s="36"/>
      <c r="N474" s="36"/>
      <c r="O474" s="36"/>
      <c r="P474" s="36"/>
      <c r="Q474" s="36"/>
      <c r="R474" s="36"/>
      <c r="S474" s="36"/>
      <c r="T474" s="36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2.75">
      <c r="A475" s="8"/>
      <c r="B475" s="6"/>
      <c r="C475" s="1"/>
      <c r="D475" s="8"/>
      <c r="E475" s="8"/>
      <c r="F475" s="4"/>
      <c r="G475" s="4"/>
      <c r="H475" s="4"/>
      <c r="I475" s="4"/>
      <c r="J475" s="9"/>
      <c r="K475" s="14"/>
      <c r="L475" s="36"/>
      <c r="M475" s="36"/>
      <c r="N475" s="36"/>
      <c r="O475" s="36"/>
      <c r="P475" s="36"/>
      <c r="Q475" s="36"/>
      <c r="R475" s="36"/>
      <c r="S475" s="36"/>
      <c r="T475" s="36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2.75">
      <c r="A476" s="8"/>
      <c r="B476" s="6"/>
      <c r="C476" s="1"/>
      <c r="D476" s="8"/>
      <c r="E476" s="8"/>
      <c r="F476" s="4"/>
      <c r="G476" s="4"/>
      <c r="H476" s="4"/>
      <c r="I476" s="4"/>
      <c r="J476" s="9"/>
      <c r="K476" s="14"/>
      <c r="L476" s="36"/>
      <c r="M476" s="36"/>
      <c r="N476" s="36"/>
      <c r="O476" s="36"/>
      <c r="P476" s="36"/>
      <c r="Q476" s="36"/>
      <c r="R476" s="36"/>
      <c r="S476" s="36"/>
      <c r="T476" s="36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2.75">
      <c r="A477" s="8"/>
      <c r="B477" s="6"/>
      <c r="C477" s="1"/>
      <c r="D477" s="8"/>
      <c r="E477" s="8"/>
      <c r="F477" s="4"/>
      <c r="G477" s="4"/>
      <c r="H477" s="4"/>
      <c r="I477" s="4"/>
      <c r="J477" s="9"/>
      <c r="K477" s="14"/>
      <c r="L477" s="36"/>
      <c r="M477" s="36"/>
      <c r="N477" s="36"/>
      <c r="O477" s="36"/>
      <c r="P477" s="36"/>
      <c r="Q477" s="36"/>
      <c r="R477" s="36"/>
      <c r="S477" s="36"/>
      <c r="T477" s="36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2.75">
      <c r="A478" s="8"/>
      <c r="B478" s="6"/>
      <c r="C478" s="1"/>
      <c r="D478" s="8"/>
      <c r="E478" s="8"/>
      <c r="F478" s="4"/>
      <c r="G478" s="4"/>
      <c r="H478" s="4"/>
      <c r="I478" s="4"/>
      <c r="J478" s="9"/>
      <c r="K478" s="14"/>
      <c r="L478" s="36"/>
      <c r="M478" s="36"/>
      <c r="N478" s="36"/>
      <c r="O478" s="36"/>
      <c r="P478" s="36"/>
      <c r="Q478" s="36"/>
      <c r="R478" s="36"/>
      <c r="S478" s="36"/>
      <c r="T478" s="36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2.75">
      <c r="A479" s="8"/>
      <c r="B479" s="6"/>
      <c r="C479" s="1"/>
      <c r="D479" s="8"/>
      <c r="E479" s="8"/>
      <c r="F479" s="4"/>
      <c r="G479" s="4"/>
      <c r="H479" s="4"/>
      <c r="I479" s="4"/>
      <c r="J479" s="9"/>
      <c r="K479" s="14"/>
      <c r="L479" s="36"/>
      <c r="M479" s="36"/>
      <c r="N479" s="36"/>
      <c r="O479" s="36"/>
      <c r="P479" s="36"/>
      <c r="Q479" s="36"/>
      <c r="R479" s="36"/>
      <c r="S479" s="36"/>
      <c r="T479" s="36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2.75">
      <c r="A480" s="8"/>
      <c r="B480" s="6"/>
      <c r="C480" s="1"/>
      <c r="D480" s="8"/>
      <c r="E480" s="8"/>
      <c r="F480" s="4"/>
      <c r="G480" s="4"/>
      <c r="H480" s="4"/>
      <c r="I480" s="4"/>
      <c r="J480" s="9"/>
      <c r="K480" s="14"/>
      <c r="L480" s="36"/>
      <c r="M480" s="36"/>
      <c r="N480" s="36"/>
      <c r="O480" s="36"/>
      <c r="P480" s="36"/>
      <c r="Q480" s="36"/>
      <c r="R480" s="36"/>
      <c r="S480" s="36"/>
      <c r="T480" s="36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2.75">
      <c r="A481" s="8"/>
      <c r="B481" s="6"/>
      <c r="C481" s="1"/>
      <c r="D481" s="8"/>
      <c r="E481" s="8"/>
      <c r="F481" s="4"/>
      <c r="G481" s="4"/>
      <c r="H481" s="4"/>
      <c r="I481" s="4"/>
      <c r="J481" s="9"/>
      <c r="K481" s="14"/>
      <c r="L481" s="36"/>
      <c r="M481" s="36"/>
      <c r="N481" s="36"/>
      <c r="O481" s="36"/>
      <c r="P481" s="36"/>
      <c r="Q481" s="36"/>
      <c r="R481" s="36"/>
      <c r="S481" s="36"/>
      <c r="T481" s="36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2.75">
      <c r="A482" s="8"/>
      <c r="B482" s="6"/>
      <c r="C482" s="1"/>
      <c r="D482" s="8"/>
      <c r="E482" s="8"/>
      <c r="F482" s="4"/>
      <c r="G482" s="4"/>
      <c r="H482" s="4"/>
      <c r="I482" s="4"/>
      <c r="J482" s="9"/>
      <c r="K482" s="14"/>
      <c r="L482" s="36"/>
      <c r="M482" s="36"/>
      <c r="N482" s="36"/>
      <c r="O482" s="36"/>
      <c r="P482" s="36"/>
      <c r="Q482" s="36"/>
      <c r="R482" s="36"/>
      <c r="S482" s="36"/>
      <c r="T482" s="36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2.75">
      <c r="A483" s="8"/>
      <c r="B483" s="6"/>
      <c r="C483" s="1"/>
      <c r="D483" s="8"/>
      <c r="E483" s="8"/>
      <c r="F483" s="4"/>
      <c r="G483" s="4"/>
      <c r="H483" s="4"/>
      <c r="I483" s="4"/>
      <c r="J483" s="9"/>
      <c r="K483" s="14"/>
      <c r="L483" s="36"/>
      <c r="M483" s="36"/>
      <c r="N483" s="36"/>
      <c r="O483" s="36"/>
      <c r="P483" s="36"/>
      <c r="Q483" s="36"/>
      <c r="R483" s="36"/>
      <c r="S483" s="36"/>
      <c r="T483" s="36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2.75">
      <c r="A484" s="8"/>
      <c r="B484" s="6"/>
      <c r="C484" s="1"/>
      <c r="D484" s="8"/>
      <c r="E484" s="8"/>
      <c r="F484" s="4"/>
      <c r="G484" s="4"/>
      <c r="H484" s="4"/>
      <c r="I484" s="4"/>
      <c r="J484" s="9"/>
      <c r="K484" s="14"/>
      <c r="L484" s="36"/>
      <c r="M484" s="36"/>
      <c r="N484" s="36"/>
      <c r="O484" s="36"/>
      <c r="P484" s="36"/>
      <c r="Q484" s="36"/>
      <c r="R484" s="36"/>
      <c r="S484" s="36"/>
      <c r="T484" s="36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2.75">
      <c r="A485" s="8"/>
      <c r="B485" s="6"/>
      <c r="C485" s="1"/>
      <c r="D485" s="8"/>
      <c r="E485" s="8"/>
      <c r="F485" s="4"/>
      <c r="G485" s="4"/>
      <c r="H485" s="4"/>
      <c r="I485" s="4"/>
      <c r="J485" s="9"/>
      <c r="K485" s="14"/>
      <c r="L485" s="36"/>
      <c r="M485" s="36"/>
      <c r="N485" s="36"/>
      <c r="O485" s="36"/>
      <c r="P485" s="36"/>
      <c r="Q485" s="36"/>
      <c r="R485" s="36"/>
      <c r="S485" s="36"/>
      <c r="T485" s="36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2.75">
      <c r="A486" s="8"/>
      <c r="B486" s="6"/>
      <c r="C486" s="1"/>
      <c r="D486" s="8"/>
      <c r="E486" s="8"/>
      <c r="F486" s="4"/>
      <c r="G486" s="4"/>
      <c r="H486" s="4"/>
      <c r="I486" s="4"/>
      <c r="J486" s="9"/>
      <c r="K486" s="14"/>
      <c r="L486" s="36"/>
      <c r="M486" s="36"/>
      <c r="N486" s="36"/>
      <c r="O486" s="36"/>
      <c r="P486" s="36"/>
      <c r="Q486" s="36"/>
      <c r="R486" s="36"/>
      <c r="S486" s="36"/>
      <c r="T486" s="36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2.75">
      <c r="A487" s="8"/>
      <c r="B487" s="6"/>
      <c r="C487" s="1"/>
      <c r="D487" s="8"/>
      <c r="E487" s="8"/>
      <c r="F487" s="4"/>
      <c r="G487" s="4"/>
      <c r="H487" s="4"/>
      <c r="I487" s="4"/>
      <c r="J487" s="9"/>
      <c r="K487" s="14"/>
      <c r="L487" s="36"/>
      <c r="M487" s="36"/>
      <c r="N487" s="36"/>
      <c r="O487" s="36"/>
      <c r="P487" s="36"/>
      <c r="Q487" s="36"/>
      <c r="R487" s="36"/>
      <c r="S487" s="36"/>
      <c r="T487" s="36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2.75">
      <c r="A488" s="8"/>
      <c r="B488" s="6"/>
      <c r="C488" s="1"/>
      <c r="D488" s="8"/>
      <c r="E488" s="8"/>
      <c r="F488" s="4"/>
      <c r="G488" s="4"/>
      <c r="H488" s="4"/>
      <c r="I488" s="4"/>
      <c r="J488" s="9"/>
      <c r="K488" s="14"/>
      <c r="L488" s="36"/>
      <c r="M488" s="36"/>
      <c r="N488" s="36"/>
      <c r="O488" s="36"/>
      <c r="P488" s="36"/>
      <c r="Q488" s="36"/>
      <c r="R488" s="36"/>
      <c r="S488" s="36"/>
      <c r="T488" s="36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2.75">
      <c r="A489" s="8"/>
      <c r="B489" s="6"/>
      <c r="C489" s="1"/>
      <c r="D489" s="8"/>
      <c r="E489" s="8"/>
      <c r="F489" s="4"/>
      <c r="G489" s="4"/>
      <c r="H489" s="4"/>
      <c r="I489" s="4"/>
      <c r="J489" s="9"/>
      <c r="K489" s="14"/>
      <c r="L489" s="36"/>
      <c r="M489" s="36"/>
      <c r="N489" s="36"/>
      <c r="O489" s="36"/>
      <c r="P489" s="36"/>
      <c r="Q489" s="36"/>
      <c r="R489" s="36"/>
      <c r="S489" s="36"/>
      <c r="T489" s="36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2.75">
      <c r="A490" s="8"/>
      <c r="B490" s="6"/>
      <c r="C490" s="1"/>
      <c r="D490" s="8"/>
      <c r="E490" s="8"/>
      <c r="F490" s="4"/>
      <c r="G490" s="4"/>
      <c r="H490" s="4"/>
      <c r="I490" s="4"/>
      <c r="J490" s="9"/>
      <c r="K490" s="14"/>
      <c r="L490" s="36"/>
      <c r="M490" s="36"/>
      <c r="N490" s="36"/>
      <c r="O490" s="36"/>
      <c r="P490" s="36"/>
      <c r="Q490" s="36"/>
      <c r="R490" s="36"/>
      <c r="S490" s="36"/>
      <c r="T490" s="36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2.75">
      <c r="A491" s="8"/>
      <c r="B491" s="6"/>
      <c r="C491" s="1"/>
      <c r="D491" s="8"/>
      <c r="E491" s="8"/>
      <c r="F491" s="4"/>
      <c r="G491" s="4"/>
      <c r="H491" s="4"/>
      <c r="I491" s="4"/>
      <c r="J491" s="9"/>
      <c r="K491" s="14"/>
      <c r="L491" s="36"/>
      <c r="M491" s="36"/>
      <c r="N491" s="36"/>
      <c r="O491" s="36"/>
      <c r="P491" s="36"/>
      <c r="Q491" s="36"/>
      <c r="R491" s="36"/>
      <c r="S491" s="36"/>
      <c r="T491" s="36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2.75">
      <c r="A492" s="8"/>
      <c r="B492" s="6"/>
      <c r="C492" s="1"/>
      <c r="D492" s="8"/>
      <c r="E492" s="8"/>
      <c r="F492" s="4"/>
      <c r="G492" s="4"/>
      <c r="H492" s="4"/>
      <c r="I492" s="4"/>
      <c r="J492" s="9"/>
      <c r="K492" s="14"/>
      <c r="L492" s="36"/>
      <c r="M492" s="36"/>
      <c r="N492" s="36"/>
      <c r="O492" s="36"/>
      <c r="P492" s="36"/>
      <c r="Q492" s="36"/>
      <c r="R492" s="36"/>
      <c r="S492" s="36"/>
      <c r="T492" s="36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2.75">
      <c r="A493" s="8"/>
      <c r="B493" s="6"/>
      <c r="C493" s="1"/>
      <c r="D493" s="8"/>
      <c r="E493" s="8"/>
      <c r="F493" s="4"/>
      <c r="G493" s="4"/>
      <c r="H493" s="4"/>
      <c r="I493" s="4"/>
      <c r="J493" s="9"/>
      <c r="K493" s="14"/>
      <c r="L493" s="36"/>
      <c r="M493" s="36"/>
      <c r="N493" s="36"/>
      <c r="O493" s="36"/>
      <c r="P493" s="36"/>
      <c r="Q493" s="36"/>
      <c r="R493" s="36"/>
      <c r="S493" s="36"/>
      <c r="T493" s="36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2.75">
      <c r="A494" s="8"/>
      <c r="B494" s="6"/>
      <c r="C494" s="1"/>
      <c r="D494" s="8"/>
      <c r="E494" s="8"/>
      <c r="F494" s="4"/>
      <c r="G494" s="4"/>
      <c r="H494" s="4"/>
      <c r="I494" s="4"/>
      <c r="J494" s="9"/>
      <c r="K494" s="14"/>
      <c r="L494" s="36"/>
      <c r="M494" s="36"/>
      <c r="N494" s="36"/>
      <c r="O494" s="36"/>
      <c r="P494" s="36"/>
      <c r="Q494" s="36"/>
      <c r="R494" s="36"/>
      <c r="S494" s="36"/>
      <c r="T494" s="36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2.75">
      <c r="A495" s="8"/>
      <c r="B495" s="6"/>
      <c r="C495" s="1"/>
      <c r="D495" s="8"/>
      <c r="E495" s="8"/>
      <c r="F495" s="4"/>
      <c r="G495" s="4"/>
      <c r="H495" s="4"/>
      <c r="I495" s="4"/>
      <c r="J495" s="9"/>
      <c r="K495" s="14"/>
      <c r="L495" s="36"/>
      <c r="M495" s="36"/>
      <c r="N495" s="36"/>
      <c r="O495" s="36"/>
      <c r="P495" s="36"/>
      <c r="Q495" s="36"/>
      <c r="R495" s="36"/>
      <c r="S495" s="36"/>
      <c r="T495" s="36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2.75">
      <c r="A496" s="8"/>
      <c r="B496" s="6"/>
      <c r="C496" s="1"/>
      <c r="D496" s="8"/>
      <c r="E496" s="8"/>
      <c r="F496" s="4"/>
      <c r="G496" s="4"/>
      <c r="H496" s="4"/>
      <c r="I496" s="4"/>
      <c r="J496" s="9"/>
      <c r="K496" s="14"/>
      <c r="L496" s="36"/>
      <c r="M496" s="36"/>
      <c r="N496" s="36"/>
      <c r="O496" s="36"/>
      <c r="P496" s="36"/>
      <c r="Q496" s="36"/>
      <c r="R496" s="36"/>
      <c r="S496" s="36"/>
      <c r="T496" s="36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2.75">
      <c r="A497" s="8"/>
      <c r="B497" s="6"/>
      <c r="C497" s="1"/>
      <c r="D497" s="8"/>
      <c r="E497" s="8"/>
      <c r="F497" s="4"/>
      <c r="G497" s="4"/>
      <c r="H497" s="4"/>
      <c r="I497" s="4"/>
      <c r="J497" s="9"/>
      <c r="K497" s="14"/>
      <c r="L497" s="36"/>
      <c r="M497" s="36"/>
      <c r="N497" s="36"/>
      <c r="O497" s="36"/>
      <c r="P497" s="36"/>
      <c r="Q497" s="36"/>
      <c r="R497" s="36"/>
      <c r="S497" s="36"/>
      <c r="T497" s="36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2.75">
      <c r="A498" s="8"/>
      <c r="B498" s="6"/>
      <c r="C498" s="1"/>
      <c r="D498" s="8"/>
      <c r="E498" s="8"/>
      <c r="F498" s="4"/>
      <c r="G498" s="4"/>
      <c r="H498" s="4"/>
      <c r="I498" s="4"/>
      <c r="J498" s="9"/>
      <c r="K498" s="14"/>
      <c r="L498" s="36"/>
      <c r="M498" s="36"/>
      <c r="N498" s="36"/>
      <c r="O498" s="36"/>
      <c r="P498" s="36"/>
      <c r="Q498" s="36"/>
      <c r="R498" s="36"/>
      <c r="S498" s="36"/>
      <c r="T498" s="36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2.75">
      <c r="A499" s="8"/>
      <c r="B499" s="6"/>
      <c r="C499" s="1"/>
      <c r="D499" s="8"/>
      <c r="E499" s="8"/>
      <c r="F499" s="4"/>
      <c r="G499" s="4"/>
      <c r="H499" s="4"/>
      <c r="I499" s="4"/>
      <c r="J499" s="9"/>
      <c r="K499" s="14"/>
      <c r="L499" s="36"/>
      <c r="M499" s="36"/>
      <c r="N499" s="36"/>
      <c r="O499" s="36"/>
      <c r="P499" s="36"/>
      <c r="Q499" s="36"/>
      <c r="R499" s="36"/>
      <c r="S499" s="36"/>
      <c r="T499" s="36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2.75">
      <c r="A500" s="8"/>
      <c r="B500" s="6"/>
      <c r="C500" s="1"/>
      <c r="D500" s="8"/>
      <c r="E500" s="8"/>
      <c r="F500" s="4"/>
      <c r="G500" s="4"/>
      <c r="H500" s="4"/>
      <c r="I500" s="4"/>
      <c r="J500" s="9"/>
      <c r="K500" s="14"/>
      <c r="L500" s="36"/>
      <c r="M500" s="36"/>
      <c r="N500" s="36"/>
      <c r="O500" s="36"/>
      <c r="P500" s="36"/>
      <c r="Q500" s="36"/>
      <c r="R500" s="36"/>
      <c r="S500" s="36"/>
      <c r="T500" s="36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2.75">
      <c r="A501" s="8"/>
      <c r="B501" s="6"/>
      <c r="C501" s="1"/>
      <c r="D501" s="8"/>
      <c r="E501" s="8"/>
      <c r="F501" s="4"/>
      <c r="G501" s="4"/>
      <c r="H501" s="4"/>
      <c r="I501" s="4"/>
      <c r="J501" s="9"/>
      <c r="K501" s="14"/>
      <c r="L501" s="36"/>
      <c r="M501" s="36"/>
      <c r="N501" s="36"/>
      <c r="O501" s="36"/>
      <c r="P501" s="36"/>
      <c r="Q501" s="36"/>
      <c r="R501" s="36"/>
      <c r="S501" s="36"/>
      <c r="T501" s="36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2.75">
      <c r="A502" s="8"/>
      <c r="B502" s="6"/>
      <c r="C502" s="1"/>
      <c r="D502" s="8"/>
      <c r="E502" s="8"/>
      <c r="F502" s="4"/>
      <c r="G502" s="4"/>
      <c r="H502" s="4"/>
      <c r="I502" s="4"/>
      <c r="J502" s="9"/>
      <c r="K502" s="14"/>
      <c r="L502" s="36"/>
      <c r="M502" s="36"/>
      <c r="N502" s="36"/>
      <c r="O502" s="36"/>
      <c r="P502" s="36"/>
      <c r="Q502" s="36"/>
      <c r="R502" s="36"/>
      <c r="S502" s="36"/>
      <c r="T502" s="36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2.75">
      <c r="A503" s="8"/>
      <c r="B503" s="6"/>
      <c r="C503" s="1"/>
      <c r="D503" s="8"/>
      <c r="E503" s="8"/>
      <c r="F503" s="4"/>
      <c r="G503" s="4"/>
      <c r="H503" s="4"/>
      <c r="I503" s="4"/>
      <c r="J503" s="9"/>
      <c r="K503" s="14"/>
      <c r="L503" s="36"/>
      <c r="M503" s="36"/>
      <c r="N503" s="36"/>
      <c r="O503" s="36"/>
      <c r="P503" s="36"/>
      <c r="Q503" s="36"/>
      <c r="R503" s="36"/>
      <c r="S503" s="36"/>
      <c r="T503" s="36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2.75">
      <c r="A504" s="8"/>
      <c r="B504" s="6"/>
      <c r="C504" s="1"/>
      <c r="D504" s="8"/>
      <c r="E504" s="8"/>
      <c r="F504" s="4"/>
      <c r="G504" s="4"/>
      <c r="H504" s="4"/>
      <c r="I504" s="4"/>
      <c r="J504" s="9"/>
      <c r="K504" s="14"/>
      <c r="L504" s="36"/>
      <c r="M504" s="36"/>
      <c r="N504" s="36"/>
      <c r="O504" s="36"/>
      <c r="P504" s="36"/>
      <c r="Q504" s="36"/>
      <c r="R504" s="36"/>
      <c r="S504" s="36"/>
      <c r="T504" s="36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2.75">
      <c r="A505" s="8"/>
      <c r="B505" s="6"/>
      <c r="C505" s="1"/>
      <c r="D505" s="8"/>
      <c r="E505" s="8"/>
      <c r="F505" s="4"/>
      <c r="G505" s="4"/>
      <c r="H505" s="4"/>
      <c r="I505" s="4"/>
      <c r="J505" s="9"/>
      <c r="K505" s="14"/>
      <c r="L505" s="36"/>
      <c r="M505" s="36"/>
      <c r="N505" s="36"/>
      <c r="O505" s="36"/>
      <c r="P505" s="36"/>
      <c r="Q505" s="36"/>
      <c r="R505" s="36"/>
      <c r="S505" s="36"/>
      <c r="T505" s="36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2.75">
      <c r="A506" s="8"/>
      <c r="B506" s="6"/>
      <c r="C506" s="1"/>
      <c r="D506" s="8"/>
      <c r="E506" s="8"/>
      <c r="F506" s="4"/>
      <c r="G506" s="4"/>
      <c r="H506" s="4"/>
      <c r="I506" s="4"/>
      <c r="J506" s="9"/>
      <c r="K506" s="14"/>
      <c r="L506" s="36"/>
      <c r="M506" s="36"/>
      <c r="N506" s="36"/>
      <c r="O506" s="36"/>
      <c r="P506" s="36"/>
      <c r="Q506" s="36"/>
      <c r="R506" s="36"/>
      <c r="S506" s="36"/>
      <c r="T506" s="36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2.75">
      <c r="A507" s="8"/>
      <c r="B507" s="6"/>
      <c r="C507" s="1"/>
      <c r="D507" s="8"/>
      <c r="E507" s="8"/>
      <c r="F507" s="4"/>
      <c r="G507" s="4"/>
      <c r="H507" s="4"/>
      <c r="I507" s="4"/>
      <c r="J507" s="9"/>
      <c r="K507" s="14"/>
      <c r="L507" s="36"/>
      <c r="M507" s="36"/>
      <c r="N507" s="36"/>
      <c r="O507" s="36"/>
      <c r="P507" s="36"/>
      <c r="Q507" s="36"/>
      <c r="R507" s="36"/>
      <c r="S507" s="36"/>
      <c r="T507" s="36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2.75">
      <c r="A508" s="8"/>
      <c r="B508" s="6"/>
      <c r="C508" s="1"/>
      <c r="D508" s="8"/>
      <c r="E508" s="8"/>
      <c r="F508" s="4"/>
      <c r="G508" s="4"/>
      <c r="H508" s="4"/>
      <c r="I508" s="4"/>
      <c r="J508" s="9"/>
      <c r="K508" s="14"/>
      <c r="L508" s="36"/>
      <c r="M508" s="36"/>
      <c r="N508" s="36"/>
      <c r="O508" s="36"/>
      <c r="P508" s="36"/>
      <c r="Q508" s="36"/>
      <c r="R508" s="36"/>
      <c r="S508" s="36"/>
      <c r="T508" s="36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2.75">
      <c r="A509" s="8"/>
      <c r="B509" s="6"/>
      <c r="C509" s="1"/>
      <c r="D509" s="8"/>
      <c r="E509" s="8"/>
      <c r="F509" s="4"/>
      <c r="G509" s="4"/>
      <c r="H509" s="4"/>
      <c r="I509" s="4"/>
      <c r="J509" s="9"/>
      <c r="K509" s="14"/>
      <c r="L509" s="36"/>
      <c r="M509" s="36"/>
      <c r="N509" s="36"/>
      <c r="O509" s="36"/>
      <c r="P509" s="36"/>
      <c r="Q509" s="36"/>
      <c r="R509" s="36"/>
      <c r="S509" s="36"/>
      <c r="T509" s="36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2.75">
      <c r="A510" s="8"/>
      <c r="B510" s="6"/>
      <c r="C510" s="1"/>
      <c r="D510" s="8"/>
      <c r="E510" s="8"/>
      <c r="F510" s="4"/>
      <c r="G510" s="4"/>
      <c r="H510" s="4"/>
      <c r="I510" s="4"/>
      <c r="J510" s="9"/>
      <c r="K510" s="14"/>
      <c r="L510" s="36"/>
      <c r="M510" s="36"/>
      <c r="N510" s="36"/>
      <c r="O510" s="36"/>
      <c r="P510" s="36"/>
      <c r="Q510" s="36"/>
      <c r="R510" s="36"/>
      <c r="S510" s="36"/>
      <c r="T510" s="36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2.75">
      <c r="A511" s="8"/>
      <c r="B511" s="6"/>
      <c r="C511" s="1"/>
      <c r="D511" s="8"/>
      <c r="E511" s="8"/>
      <c r="F511" s="4"/>
      <c r="G511" s="4"/>
      <c r="H511" s="4"/>
      <c r="I511" s="4"/>
      <c r="J511" s="9"/>
      <c r="K511" s="14"/>
      <c r="L511" s="36"/>
      <c r="M511" s="36"/>
      <c r="N511" s="36"/>
      <c r="O511" s="36"/>
      <c r="P511" s="36"/>
      <c r="Q511" s="36"/>
      <c r="R511" s="36"/>
      <c r="S511" s="36"/>
      <c r="T511" s="36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2.75">
      <c r="A512" s="8"/>
      <c r="B512" s="6"/>
      <c r="C512" s="1"/>
      <c r="D512" s="8"/>
      <c r="E512" s="8"/>
      <c r="F512" s="4"/>
      <c r="G512" s="4"/>
      <c r="H512" s="4"/>
      <c r="I512" s="4"/>
      <c r="J512" s="9"/>
      <c r="K512" s="14"/>
      <c r="L512" s="36"/>
      <c r="M512" s="36"/>
      <c r="N512" s="36"/>
      <c r="O512" s="36"/>
      <c r="P512" s="36"/>
      <c r="Q512" s="36"/>
      <c r="R512" s="36"/>
      <c r="S512" s="36"/>
      <c r="T512" s="36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2.75">
      <c r="A513" s="8"/>
      <c r="B513" s="6"/>
      <c r="C513" s="1"/>
      <c r="D513" s="8"/>
      <c r="E513" s="8"/>
      <c r="F513" s="4"/>
      <c r="G513" s="4"/>
      <c r="H513" s="4"/>
      <c r="I513" s="4"/>
      <c r="J513" s="9"/>
      <c r="K513" s="14"/>
      <c r="L513" s="36"/>
      <c r="M513" s="36"/>
      <c r="N513" s="36"/>
      <c r="O513" s="36"/>
      <c r="P513" s="36"/>
      <c r="Q513" s="36"/>
      <c r="R513" s="36"/>
      <c r="S513" s="36"/>
      <c r="T513" s="36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2.75">
      <c r="A514" s="8"/>
      <c r="B514" s="6"/>
      <c r="C514" s="1"/>
      <c r="D514" s="8"/>
      <c r="E514" s="8"/>
      <c r="F514" s="4"/>
      <c r="G514" s="4"/>
      <c r="H514" s="4"/>
      <c r="I514" s="4"/>
      <c r="J514" s="9"/>
      <c r="K514" s="14"/>
      <c r="L514" s="36"/>
      <c r="M514" s="36"/>
      <c r="N514" s="36"/>
      <c r="O514" s="36"/>
      <c r="P514" s="36"/>
      <c r="Q514" s="36"/>
      <c r="R514" s="36"/>
      <c r="S514" s="36"/>
      <c r="T514" s="36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2.75">
      <c r="A515" s="8"/>
      <c r="B515" s="6"/>
      <c r="C515" s="1"/>
      <c r="D515" s="8"/>
      <c r="E515" s="8"/>
      <c r="F515" s="4"/>
      <c r="G515" s="4"/>
      <c r="H515" s="4"/>
      <c r="I515" s="4"/>
      <c r="J515" s="9"/>
      <c r="K515" s="14"/>
      <c r="L515" s="36"/>
      <c r="M515" s="36"/>
      <c r="N515" s="36"/>
      <c r="O515" s="36"/>
      <c r="P515" s="36"/>
      <c r="Q515" s="36"/>
      <c r="R515" s="36"/>
      <c r="S515" s="36"/>
      <c r="T515" s="36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2.75">
      <c r="A516" s="8"/>
      <c r="B516" s="6"/>
      <c r="C516" s="1"/>
      <c r="D516" s="8"/>
      <c r="E516" s="8"/>
      <c r="F516" s="4"/>
      <c r="G516" s="4"/>
      <c r="H516" s="4"/>
      <c r="I516" s="4"/>
      <c r="J516" s="9"/>
      <c r="K516" s="14"/>
      <c r="L516" s="36"/>
      <c r="M516" s="36"/>
      <c r="N516" s="36"/>
      <c r="O516" s="36"/>
      <c r="P516" s="36"/>
      <c r="Q516" s="36"/>
      <c r="R516" s="36"/>
      <c r="S516" s="36"/>
      <c r="T516" s="36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2.75">
      <c r="A517" s="8"/>
      <c r="B517" s="6"/>
      <c r="C517" s="1"/>
      <c r="D517" s="8"/>
      <c r="E517" s="8"/>
      <c r="F517" s="4"/>
      <c r="G517" s="4"/>
      <c r="H517" s="4"/>
      <c r="I517" s="4"/>
      <c r="J517" s="9"/>
      <c r="K517" s="14"/>
      <c r="L517" s="36"/>
      <c r="M517" s="36"/>
      <c r="N517" s="36"/>
      <c r="O517" s="36"/>
      <c r="P517" s="36"/>
      <c r="Q517" s="36"/>
      <c r="R517" s="36"/>
      <c r="S517" s="36"/>
      <c r="T517" s="36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2.75">
      <c r="A518" s="8"/>
      <c r="B518" s="6"/>
      <c r="C518" s="1"/>
      <c r="D518" s="8"/>
      <c r="E518" s="8"/>
      <c r="F518" s="4"/>
      <c r="G518" s="4"/>
      <c r="H518" s="4"/>
      <c r="I518" s="4"/>
      <c r="J518" s="9"/>
      <c r="K518" s="14"/>
      <c r="L518" s="36"/>
      <c r="M518" s="36"/>
      <c r="N518" s="36"/>
      <c r="O518" s="36"/>
      <c r="P518" s="36"/>
      <c r="Q518" s="36"/>
      <c r="R518" s="36"/>
      <c r="S518" s="36"/>
      <c r="T518" s="36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2.75">
      <c r="A519" s="8"/>
      <c r="B519" s="6"/>
      <c r="C519" s="1"/>
      <c r="D519" s="8"/>
      <c r="E519" s="8"/>
      <c r="F519" s="4"/>
      <c r="G519" s="4"/>
      <c r="H519" s="4"/>
      <c r="I519" s="4"/>
      <c r="J519" s="9"/>
      <c r="K519" s="14"/>
      <c r="L519" s="36"/>
      <c r="M519" s="36"/>
      <c r="N519" s="36"/>
      <c r="O519" s="36"/>
      <c r="P519" s="36"/>
      <c r="Q519" s="36"/>
      <c r="R519" s="36"/>
      <c r="S519" s="36"/>
      <c r="T519" s="36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2.75">
      <c r="A520" s="8"/>
      <c r="B520" s="6"/>
      <c r="C520" s="1"/>
      <c r="D520" s="8"/>
      <c r="E520" s="8"/>
      <c r="F520" s="4"/>
      <c r="G520" s="4"/>
      <c r="H520" s="4"/>
      <c r="I520" s="4"/>
      <c r="J520" s="9"/>
      <c r="K520" s="14"/>
      <c r="L520" s="36"/>
      <c r="M520" s="36"/>
      <c r="N520" s="36"/>
      <c r="O520" s="36"/>
      <c r="P520" s="36"/>
      <c r="Q520" s="36"/>
      <c r="R520" s="36"/>
      <c r="S520" s="36"/>
      <c r="T520" s="36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2.75">
      <c r="A521" s="8"/>
      <c r="B521" s="6"/>
      <c r="C521" s="1"/>
      <c r="D521" s="8"/>
      <c r="E521" s="8"/>
      <c r="F521" s="4"/>
      <c r="G521" s="4"/>
      <c r="H521" s="4"/>
      <c r="I521" s="4"/>
      <c r="J521" s="9"/>
      <c r="K521" s="14"/>
      <c r="L521" s="36"/>
      <c r="M521" s="36"/>
      <c r="N521" s="36"/>
      <c r="O521" s="36"/>
      <c r="P521" s="36"/>
      <c r="Q521" s="36"/>
      <c r="R521" s="36"/>
      <c r="S521" s="36"/>
      <c r="T521" s="36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2.75">
      <c r="A522" s="8"/>
      <c r="B522" s="6"/>
      <c r="C522" s="1"/>
      <c r="D522" s="8"/>
      <c r="E522" s="8"/>
      <c r="F522" s="4"/>
      <c r="G522" s="4"/>
      <c r="H522" s="4"/>
      <c r="I522" s="4"/>
      <c r="J522" s="9"/>
      <c r="K522" s="14"/>
      <c r="L522" s="36"/>
      <c r="M522" s="36"/>
      <c r="N522" s="36"/>
      <c r="O522" s="36"/>
      <c r="P522" s="36"/>
      <c r="Q522" s="36"/>
      <c r="R522" s="36"/>
      <c r="S522" s="36"/>
      <c r="T522" s="36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2.75">
      <c r="A523" s="8"/>
      <c r="B523" s="6"/>
      <c r="C523" s="1"/>
      <c r="D523" s="8"/>
      <c r="E523" s="8"/>
      <c r="F523" s="4"/>
      <c r="G523" s="4"/>
      <c r="H523" s="4"/>
      <c r="I523" s="4"/>
      <c r="J523" s="9"/>
      <c r="K523" s="14"/>
      <c r="L523" s="36"/>
      <c r="M523" s="36"/>
      <c r="N523" s="36"/>
      <c r="O523" s="36"/>
      <c r="P523" s="36"/>
      <c r="Q523" s="36"/>
      <c r="R523" s="36"/>
      <c r="S523" s="36"/>
      <c r="T523" s="36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2.75">
      <c r="A524" s="8"/>
      <c r="B524" s="6"/>
      <c r="C524" s="1"/>
      <c r="D524" s="8"/>
      <c r="E524" s="8"/>
      <c r="F524" s="4"/>
      <c r="G524" s="4"/>
      <c r="H524" s="4"/>
      <c r="I524" s="4"/>
      <c r="J524" s="9"/>
      <c r="K524" s="14"/>
      <c r="L524" s="36"/>
      <c r="M524" s="36"/>
      <c r="N524" s="36"/>
      <c r="O524" s="36"/>
      <c r="P524" s="36"/>
      <c r="Q524" s="36"/>
      <c r="R524" s="36"/>
      <c r="S524" s="36"/>
      <c r="T524" s="36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2.75">
      <c r="A525" s="8"/>
      <c r="B525" s="6"/>
      <c r="C525" s="1"/>
      <c r="D525" s="8"/>
      <c r="E525" s="8"/>
      <c r="F525" s="4"/>
      <c r="G525" s="4"/>
      <c r="H525" s="4"/>
      <c r="I525" s="4"/>
      <c r="J525" s="9"/>
      <c r="K525" s="14"/>
      <c r="L525" s="36"/>
      <c r="M525" s="36"/>
      <c r="N525" s="36"/>
      <c r="O525" s="36"/>
      <c r="P525" s="36"/>
      <c r="Q525" s="36"/>
      <c r="R525" s="36"/>
      <c r="S525" s="36"/>
      <c r="T525" s="36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2.75">
      <c r="A526" s="8"/>
      <c r="B526" s="6"/>
      <c r="C526" s="1"/>
      <c r="D526" s="8"/>
      <c r="E526" s="8"/>
      <c r="F526" s="4"/>
      <c r="G526" s="4"/>
      <c r="H526" s="4"/>
      <c r="I526" s="4"/>
      <c r="J526" s="9"/>
      <c r="K526" s="14"/>
      <c r="L526" s="36"/>
      <c r="M526" s="36"/>
      <c r="N526" s="36"/>
      <c r="O526" s="36"/>
      <c r="P526" s="36"/>
      <c r="Q526" s="36"/>
      <c r="R526" s="36"/>
      <c r="S526" s="36"/>
      <c r="T526" s="36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2.75">
      <c r="A527" s="8"/>
      <c r="B527" s="6"/>
      <c r="C527" s="1"/>
      <c r="D527" s="8"/>
      <c r="E527" s="8"/>
      <c r="F527" s="4"/>
      <c r="G527" s="4"/>
      <c r="H527" s="4"/>
      <c r="I527" s="4"/>
      <c r="J527" s="9"/>
      <c r="K527" s="14"/>
      <c r="L527" s="36"/>
      <c r="M527" s="36"/>
      <c r="N527" s="36"/>
      <c r="O527" s="36"/>
      <c r="P527" s="36"/>
      <c r="Q527" s="36"/>
      <c r="R527" s="36"/>
      <c r="S527" s="36"/>
      <c r="T527" s="36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2.75">
      <c r="A528" s="8"/>
      <c r="B528" s="6"/>
      <c r="C528" s="1"/>
      <c r="D528" s="8"/>
      <c r="E528" s="8"/>
      <c r="F528" s="4"/>
      <c r="G528" s="4"/>
      <c r="H528" s="4"/>
      <c r="I528" s="4"/>
      <c r="J528" s="9"/>
      <c r="K528" s="14"/>
      <c r="L528" s="36"/>
      <c r="M528" s="36"/>
      <c r="N528" s="36"/>
      <c r="O528" s="36"/>
      <c r="P528" s="36"/>
      <c r="Q528" s="36"/>
      <c r="R528" s="36"/>
      <c r="S528" s="36"/>
      <c r="T528" s="36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2.75">
      <c r="A529" s="8"/>
      <c r="B529" s="6"/>
      <c r="C529" s="1"/>
      <c r="D529" s="8"/>
      <c r="E529" s="8"/>
      <c r="F529" s="4"/>
      <c r="G529" s="4"/>
      <c r="H529" s="4"/>
      <c r="I529" s="4"/>
      <c r="J529" s="9"/>
      <c r="K529" s="14"/>
      <c r="L529" s="36"/>
      <c r="M529" s="36"/>
      <c r="N529" s="36"/>
      <c r="O529" s="36"/>
      <c r="P529" s="36"/>
      <c r="Q529" s="36"/>
      <c r="R529" s="36"/>
      <c r="S529" s="36"/>
      <c r="T529" s="36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2.75">
      <c r="A530" s="8"/>
      <c r="B530" s="6"/>
      <c r="C530" s="1"/>
      <c r="D530" s="8"/>
      <c r="E530" s="8"/>
      <c r="F530" s="4"/>
      <c r="G530" s="4"/>
      <c r="H530" s="4"/>
      <c r="I530" s="4"/>
      <c r="J530" s="9"/>
      <c r="K530" s="14"/>
      <c r="L530" s="36"/>
      <c r="M530" s="36"/>
      <c r="N530" s="36"/>
      <c r="O530" s="36"/>
      <c r="P530" s="36"/>
      <c r="Q530" s="36"/>
      <c r="R530" s="36"/>
      <c r="S530" s="36"/>
      <c r="T530" s="36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2.75">
      <c r="A531" s="8"/>
      <c r="B531" s="6"/>
      <c r="C531" s="1"/>
      <c r="D531" s="8"/>
      <c r="E531" s="8"/>
      <c r="F531" s="4"/>
      <c r="G531" s="4"/>
      <c r="H531" s="4"/>
      <c r="I531" s="4"/>
      <c r="J531" s="9"/>
      <c r="K531" s="14"/>
      <c r="L531" s="36"/>
      <c r="M531" s="36"/>
      <c r="N531" s="36"/>
      <c r="O531" s="36"/>
      <c r="P531" s="36"/>
      <c r="Q531" s="36"/>
      <c r="R531" s="36"/>
      <c r="S531" s="36"/>
      <c r="T531" s="36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2.75">
      <c r="A532" s="8"/>
      <c r="B532" s="6"/>
      <c r="C532" s="1"/>
      <c r="D532" s="8"/>
      <c r="E532" s="8"/>
      <c r="F532" s="4"/>
      <c r="G532" s="4"/>
      <c r="H532" s="4"/>
      <c r="I532" s="4"/>
      <c r="J532" s="9"/>
      <c r="K532" s="14"/>
      <c r="L532" s="36"/>
      <c r="M532" s="36"/>
      <c r="N532" s="36"/>
      <c r="O532" s="36"/>
      <c r="P532" s="36"/>
      <c r="Q532" s="36"/>
      <c r="R532" s="36"/>
      <c r="S532" s="36"/>
      <c r="T532" s="36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2.75">
      <c r="A533" s="8"/>
      <c r="B533" s="6"/>
      <c r="C533" s="1"/>
      <c r="D533" s="8"/>
      <c r="E533" s="8"/>
      <c r="F533" s="4"/>
      <c r="G533" s="4"/>
      <c r="H533" s="4"/>
      <c r="I533" s="4"/>
      <c r="J533" s="9"/>
      <c r="K533" s="14"/>
      <c r="L533" s="36"/>
      <c r="M533" s="36"/>
      <c r="N533" s="36"/>
      <c r="O533" s="36"/>
      <c r="P533" s="36"/>
      <c r="Q533" s="36"/>
      <c r="R533" s="36"/>
      <c r="S533" s="36"/>
      <c r="T533" s="36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2.75">
      <c r="A534" s="8"/>
      <c r="B534" s="6"/>
      <c r="C534" s="1"/>
      <c r="D534" s="8"/>
      <c r="E534" s="8"/>
      <c r="F534" s="4"/>
      <c r="G534" s="4"/>
      <c r="H534" s="4"/>
      <c r="I534" s="4"/>
      <c r="J534" s="9"/>
      <c r="K534" s="14"/>
      <c r="L534" s="36"/>
      <c r="M534" s="36"/>
      <c r="N534" s="36"/>
      <c r="O534" s="36"/>
      <c r="P534" s="36"/>
      <c r="Q534" s="36"/>
      <c r="R534" s="36"/>
      <c r="S534" s="36"/>
      <c r="T534" s="36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2.75">
      <c r="A535" s="8"/>
      <c r="B535" s="6"/>
      <c r="C535" s="1"/>
      <c r="D535" s="8"/>
      <c r="E535" s="8"/>
      <c r="F535" s="4"/>
      <c r="G535" s="4"/>
      <c r="H535" s="4"/>
      <c r="I535" s="4"/>
      <c r="J535" s="9"/>
      <c r="K535" s="14"/>
      <c r="L535" s="36"/>
      <c r="M535" s="36"/>
      <c r="N535" s="36"/>
      <c r="O535" s="36"/>
      <c r="P535" s="36"/>
      <c r="Q535" s="36"/>
      <c r="R535" s="36"/>
      <c r="S535" s="36"/>
      <c r="T535" s="36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2.75">
      <c r="A536" s="8"/>
      <c r="B536" s="6"/>
      <c r="C536" s="1"/>
      <c r="D536" s="8"/>
      <c r="E536" s="8"/>
      <c r="F536" s="4"/>
      <c r="G536" s="4"/>
      <c r="H536" s="4"/>
      <c r="I536" s="4"/>
      <c r="J536" s="9"/>
      <c r="K536" s="14"/>
      <c r="L536" s="36"/>
      <c r="M536" s="36"/>
      <c r="N536" s="36"/>
      <c r="O536" s="36"/>
      <c r="P536" s="36"/>
      <c r="Q536" s="36"/>
      <c r="R536" s="36"/>
      <c r="S536" s="36"/>
      <c r="T536" s="36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2.75">
      <c r="A537" s="8"/>
      <c r="B537" s="6"/>
      <c r="C537" s="1"/>
      <c r="D537" s="8"/>
      <c r="E537" s="8"/>
      <c r="F537" s="4"/>
      <c r="G537" s="4"/>
      <c r="H537" s="4"/>
      <c r="I537" s="4"/>
      <c r="J537" s="9"/>
      <c r="K537" s="14"/>
      <c r="L537" s="36"/>
      <c r="M537" s="36"/>
      <c r="N537" s="36"/>
      <c r="O537" s="36"/>
      <c r="P537" s="36"/>
      <c r="Q537" s="36"/>
      <c r="R537" s="36"/>
      <c r="S537" s="36"/>
      <c r="T537" s="36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2.75">
      <c r="A538" s="8"/>
      <c r="B538" s="6"/>
      <c r="C538" s="1"/>
      <c r="D538" s="8"/>
      <c r="E538" s="8"/>
      <c r="F538" s="4"/>
      <c r="G538" s="4"/>
      <c r="H538" s="4"/>
      <c r="I538" s="4"/>
      <c r="J538" s="9"/>
      <c r="K538" s="14"/>
      <c r="L538" s="36"/>
      <c r="M538" s="36"/>
      <c r="N538" s="36"/>
      <c r="O538" s="36"/>
      <c r="P538" s="36"/>
      <c r="Q538" s="36"/>
      <c r="R538" s="36"/>
      <c r="S538" s="36"/>
      <c r="T538" s="36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2.75">
      <c r="A539" s="8"/>
      <c r="B539" s="6"/>
      <c r="C539" s="1"/>
      <c r="D539" s="8"/>
      <c r="E539" s="8"/>
      <c r="F539" s="4"/>
      <c r="G539" s="4"/>
      <c r="H539" s="4"/>
      <c r="I539" s="4"/>
      <c r="J539" s="9"/>
      <c r="K539" s="14"/>
      <c r="L539" s="36"/>
      <c r="M539" s="36"/>
      <c r="N539" s="36"/>
      <c r="O539" s="36"/>
      <c r="P539" s="36"/>
      <c r="Q539" s="36"/>
      <c r="R539" s="36"/>
      <c r="S539" s="36"/>
      <c r="T539" s="36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2.75">
      <c r="A540" s="8"/>
      <c r="B540" s="6"/>
      <c r="C540" s="1"/>
      <c r="D540" s="8"/>
      <c r="E540" s="8"/>
      <c r="F540" s="4"/>
      <c r="G540" s="4"/>
      <c r="H540" s="4"/>
      <c r="I540" s="4"/>
      <c r="J540" s="9"/>
      <c r="K540" s="14"/>
      <c r="L540" s="36"/>
      <c r="M540" s="36"/>
      <c r="N540" s="36"/>
      <c r="O540" s="36"/>
      <c r="P540" s="36"/>
      <c r="Q540" s="36"/>
      <c r="R540" s="36"/>
      <c r="S540" s="36"/>
      <c r="T540" s="36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2.75">
      <c r="A541" s="8"/>
      <c r="B541" s="6"/>
      <c r="C541" s="1"/>
      <c r="D541" s="8"/>
      <c r="E541" s="8"/>
      <c r="F541" s="4"/>
      <c r="G541" s="4"/>
      <c r="H541" s="4"/>
      <c r="I541" s="4"/>
      <c r="J541" s="9"/>
      <c r="K541" s="14"/>
      <c r="L541" s="36"/>
      <c r="M541" s="36"/>
      <c r="N541" s="36"/>
      <c r="O541" s="36"/>
      <c r="P541" s="36"/>
      <c r="Q541" s="36"/>
      <c r="R541" s="36"/>
      <c r="S541" s="36"/>
      <c r="T541" s="36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2.75">
      <c r="A542" s="8"/>
      <c r="B542" s="6"/>
      <c r="C542" s="1"/>
      <c r="D542" s="8"/>
      <c r="E542" s="8"/>
      <c r="F542" s="4"/>
      <c r="G542" s="4"/>
      <c r="H542" s="4"/>
      <c r="I542" s="4"/>
      <c r="J542" s="9"/>
      <c r="K542" s="14"/>
      <c r="L542" s="36"/>
      <c r="M542" s="36"/>
      <c r="N542" s="36"/>
      <c r="O542" s="36"/>
      <c r="P542" s="36"/>
      <c r="Q542" s="36"/>
      <c r="R542" s="36"/>
      <c r="S542" s="36"/>
      <c r="T542" s="36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2.75">
      <c r="A543" s="8"/>
      <c r="B543" s="6"/>
      <c r="C543" s="1"/>
      <c r="D543" s="8"/>
      <c r="E543" s="8"/>
      <c r="F543" s="4"/>
      <c r="G543" s="4"/>
      <c r="H543" s="4"/>
      <c r="I543" s="4"/>
      <c r="J543" s="9"/>
      <c r="K543" s="14"/>
      <c r="L543" s="36"/>
      <c r="M543" s="36"/>
      <c r="N543" s="36"/>
      <c r="O543" s="36"/>
      <c r="P543" s="36"/>
      <c r="Q543" s="36"/>
      <c r="R543" s="36"/>
      <c r="S543" s="36"/>
      <c r="T543" s="36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2.75">
      <c r="A544" s="8"/>
      <c r="B544" s="6"/>
      <c r="C544" s="1"/>
      <c r="D544" s="8"/>
      <c r="E544" s="8"/>
      <c r="F544" s="4"/>
      <c r="G544" s="4"/>
      <c r="H544" s="4"/>
      <c r="I544" s="4"/>
      <c r="J544" s="9"/>
      <c r="K544" s="14"/>
      <c r="L544" s="36"/>
      <c r="M544" s="36"/>
      <c r="N544" s="36"/>
      <c r="O544" s="36"/>
      <c r="P544" s="36"/>
      <c r="Q544" s="36"/>
      <c r="R544" s="36"/>
      <c r="S544" s="36"/>
      <c r="T544" s="36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2.75">
      <c r="A545" s="8"/>
      <c r="B545" s="6"/>
      <c r="C545" s="1"/>
      <c r="D545" s="8"/>
      <c r="E545" s="8"/>
      <c r="F545" s="4"/>
      <c r="G545" s="4"/>
      <c r="H545" s="4"/>
      <c r="I545" s="4"/>
      <c r="J545" s="9"/>
      <c r="K545" s="14"/>
      <c r="L545" s="36"/>
      <c r="M545" s="36"/>
      <c r="N545" s="36"/>
      <c r="O545" s="36"/>
      <c r="P545" s="36"/>
      <c r="Q545" s="36"/>
      <c r="R545" s="36"/>
      <c r="S545" s="36"/>
      <c r="T545" s="36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2.75">
      <c r="A546" s="8"/>
      <c r="B546" s="6"/>
      <c r="C546" s="1"/>
      <c r="D546" s="8"/>
      <c r="E546" s="8"/>
      <c r="F546" s="4"/>
      <c r="G546" s="4"/>
      <c r="H546" s="4"/>
      <c r="I546" s="4"/>
      <c r="J546" s="9"/>
      <c r="K546" s="14"/>
      <c r="L546" s="36"/>
      <c r="M546" s="36"/>
      <c r="N546" s="36"/>
      <c r="O546" s="36"/>
      <c r="P546" s="36"/>
      <c r="Q546" s="36"/>
      <c r="R546" s="36"/>
      <c r="S546" s="36"/>
      <c r="T546" s="36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2.75">
      <c r="A547" s="8"/>
      <c r="B547" s="6"/>
      <c r="C547" s="1"/>
      <c r="D547" s="8"/>
      <c r="E547" s="8"/>
      <c r="F547" s="4"/>
      <c r="G547" s="4"/>
      <c r="H547" s="4"/>
      <c r="I547" s="4"/>
      <c r="J547" s="9"/>
      <c r="K547" s="14"/>
      <c r="L547" s="36"/>
      <c r="M547" s="36"/>
      <c r="N547" s="36"/>
      <c r="O547" s="36"/>
      <c r="P547" s="36"/>
      <c r="Q547" s="36"/>
      <c r="R547" s="36"/>
      <c r="S547" s="36"/>
      <c r="T547" s="36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2.75">
      <c r="A548" s="8"/>
      <c r="B548" s="6"/>
      <c r="C548" s="1"/>
      <c r="D548" s="8"/>
      <c r="E548" s="8"/>
      <c r="F548" s="4"/>
      <c r="G548" s="4"/>
      <c r="H548" s="4"/>
      <c r="I548" s="4"/>
      <c r="J548" s="9"/>
      <c r="K548" s="14"/>
      <c r="L548" s="36"/>
      <c r="M548" s="36"/>
      <c r="N548" s="36"/>
      <c r="O548" s="36"/>
      <c r="P548" s="36"/>
      <c r="Q548" s="36"/>
      <c r="R548" s="36"/>
      <c r="S548" s="36"/>
      <c r="T548" s="36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2.75">
      <c r="A549" s="8"/>
      <c r="B549" s="6"/>
      <c r="C549" s="1"/>
      <c r="D549" s="8"/>
      <c r="E549" s="8"/>
      <c r="F549" s="4"/>
      <c r="G549" s="4"/>
      <c r="H549" s="4"/>
      <c r="I549" s="4"/>
      <c r="J549" s="9"/>
      <c r="K549" s="14"/>
      <c r="L549" s="36"/>
      <c r="M549" s="36"/>
      <c r="N549" s="36"/>
      <c r="O549" s="36"/>
      <c r="P549" s="36"/>
      <c r="Q549" s="36"/>
      <c r="R549" s="36"/>
      <c r="S549" s="36"/>
      <c r="T549" s="36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2.75">
      <c r="A550" s="8"/>
      <c r="B550" s="6"/>
      <c r="C550" s="1"/>
      <c r="D550" s="8"/>
      <c r="E550" s="8"/>
      <c r="F550" s="4"/>
      <c r="G550" s="4"/>
      <c r="H550" s="4"/>
      <c r="I550" s="4"/>
      <c r="J550" s="9"/>
      <c r="K550" s="14"/>
      <c r="L550" s="36"/>
      <c r="M550" s="36"/>
      <c r="N550" s="36"/>
      <c r="O550" s="36"/>
      <c r="P550" s="36"/>
      <c r="Q550" s="36"/>
      <c r="R550" s="36"/>
      <c r="S550" s="36"/>
      <c r="T550" s="36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2.75">
      <c r="A551" s="8"/>
      <c r="B551" s="6"/>
      <c r="C551" s="1"/>
      <c r="D551" s="8"/>
      <c r="E551" s="8"/>
      <c r="F551" s="4"/>
      <c r="G551" s="4"/>
      <c r="H551" s="4"/>
      <c r="I551" s="4"/>
      <c r="J551" s="9"/>
      <c r="K551" s="14"/>
      <c r="L551" s="36"/>
      <c r="M551" s="36"/>
      <c r="N551" s="36"/>
      <c r="O551" s="36"/>
      <c r="P551" s="36"/>
      <c r="Q551" s="36"/>
      <c r="R551" s="36"/>
      <c r="S551" s="36"/>
      <c r="T551" s="36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2.75">
      <c r="A552" s="8"/>
      <c r="B552" s="6"/>
      <c r="C552" s="1"/>
      <c r="D552" s="8"/>
      <c r="E552" s="8"/>
      <c r="F552" s="4"/>
      <c r="G552" s="4"/>
      <c r="H552" s="4"/>
      <c r="I552" s="4"/>
      <c r="J552" s="9"/>
      <c r="K552" s="14"/>
      <c r="L552" s="36"/>
      <c r="M552" s="36"/>
      <c r="N552" s="36"/>
      <c r="O552" s="36"/>
      <c r="P552" s="36"/>
      <c r="Q552" s="36"/>
      <c r="R552" s="36"/>
      <c r="S552" s="36"/>
      <c r="T552" s="36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2.75">
      <c r="A553" s="8"/>
      <c r="B553" s="6"/>
      <c r="C553" s="1"/>
      <c r="D553" s="8"/>
      <c r="E553" s="8"/>
      <c r="F553" s="4"/>
      <c r="G553" s="4"/>
      <c r="H553" s="4"/>
      <c r="I553" s="4"/>
      <c r="J553" s="9"/>
      <c r="K553" s="14"/>
      <c r="L553" s="36"/>
      <c r="M553" s="36"/>
      <c r="N553" s="36"/>
      <c r="O553" s="36"/>
      <c r="P553" s="36"/>
      <c r="Q553" s="36"/>
      <c r="R553" s="36"/>
      <c r="S553" s="36"/>
      <c r="T553" s="36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2.75">
      <c r="A554" s="8"/>
      <c r="B554" s="6"/>
      <c r="C554" s="1"/>
      <c r="D554" s="8"/>
      <c r="E554" s="8"/>
      <c r="F554" s="4"/>
      <c r="G554" s="4"/>
      <c r="H554" s="4"/>
      <c r="I554" s="4"/>
      <c r="J554" s="9"/>
      <c r="K554" s="14"/>
      <c r="L554" s="36"/>
      <c r="M554" s="36"/>
      <c r="N554" s="36"/>
      <c r="O554" s="36"/>
      <c r="P554" s="36"/>
      <c r="Q554" s="36"/>
      <c r="R554" s="36"/>
      <c r="S554" s="36"/>
      <c r="T554" s="36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2.75">
      <c r="A555" s="8"/>
      <c r="B555" s="6"/>
      <c r="C555" s="1"/>
      <c r="D555" s="8"/>
      <c r="E555" s="8"/>
      <c r="F555" s="4"/>
      <c r="G555" s="4"/>
      <c r="H555" s="4"/>
      <c r="I555" s="4"/>
      <c r="J555" s="9"/>
      <c r="K555" s="14"/>
      <c r="L555" s="36"/>
      <c r="M555" s="36"/>
      <c r="N555" s="36"/>
      <c r="O555" s="36"/>
      <c r="P555" s="36"/>
      <c r="Q555" s="36"/>
      <c r="R555" s="36"/>
      <c r="S555" s="36"/>
      <c r="T555" s="36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2.75">
      <c r="A556" s="8"/>
      <c r="B556" s="6"/>
      <c r="C556" s="1"/>
      <c r="D556" s="8"/>
      <c r="E556" s="8"/>
      <c r="F556" s="4"/>
      <c r="G556" s="4"/>
      <c r="H556" s="4"/>
      <c r="I556" s="4"/>
      <c r="J556" s="9"/>
      <c r="K556" s="14"/>
      <c r="L556" s="36"/>
      <c r="M556" s="36"/>
      <c r="N556" s="36"/>
      <c r="O556" s="36"/>
      <c r="P556" s="36"/>
      <c r="Q556" s="36"/>
      <c r="R556" s="36"/>
      <c r="S556" s="36"/>
      <c r="T556" s="36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2.75">
      <c r="A557" s="8"/>
      <c r="B557" s="6"/>
      <c r="C557" s="1"/>
      <c r="D557" s="8"/>
      <c r="E557" s="8"/>
      <c r="F557" s="4"/>
      <c r="G557" s="4"/>
      <c r="H557" s="4"/>
      <c r="I557" s="4"/>
      <c r="J557" s="9"/>
      <c r="K557" s="14"/>
      <c r="L557" s="36"/>
      <c r="M557" s="36"/>
      <c r="N557" s="36"/>
      <c r="O557" s="36"/>
      <c r="P557" s="36"/>
      <c r="Q557" s="36"/>
      <c r="R557" s="36"/>
      <c r="S557" s="36"/>
      <c r="T557" s="36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2.75">
      <c r="A558" s="8"/>
      <c r="B558" s="6"/>
      <c r="C558" s="1"/>
      <c r="D558" s="8"/>
      <c r="E558" s="8"/>
      <c r="F558" s="4"/>
      <c r="G558" s="4"/>
      <c r="H558" s="4"/>
      <c r="I558" s="4"/>
      <c r="J558" s="9"/>
      <c r="K558" s="14"/>
      <c r="L558" s="36"/>
      <c r="M558" s="36"/>
      <c r="N558" s="36"/>
      <c r="O558" s="36"/>
      <c r="P558" s="36"/>
      <c r="Q558" s="36"/>
      <c r="R558" s="36"/>
      <c r="S558" s="36"/>
      <c r="T558" s="36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2.75">
      <c r="A559" s="8"/>
      <c r="B559" s="6"/>
      <c r="C559" s="1"/>
      <c r="D559" s="8"/>
      <c r="E559" s="8"/>
      <c r="F559" s="4"/>
      <c r="G559" s="4"/>
      <c r="H559" s="4"/>
      <c r="I559" s="4"/>
      <c r="J559" s="9"/>
      <c r="K559" s="14"/>
      <c r="L559" s="36"/>
      <c r="M559" s="36"/>
      <c r="N559" s="36"/>
      <c r="O559" s="36"/>
      <c r="P559" s="36"/>
      <c r="Q559" s="36"/>
      <c r="R559" s="36"/>
      <c r="S559" s="36"/>
      <c r="T559" s="36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2.75">
      <c r="A560" s="8"/>
      <c r="B560" s="6"/>
      <c r="C560" s="1"/>
      <c r="D560" s="8"/>
      <c r="E560" s="8"/>
      <c r="F560" s="4"/>
      <c r="G560" s="4"/>
      <c r="H560" s="4"/>
      <c r="I560" s="4"/>
      <c r="J560" s="9"/>
      <c r="K560" s="14"/>
      <c r="L560" s="36"/>
      <c r="M560" s="36"/>
      <c r="N560" s="36"/>
      <c r="O560" s="36"/>
      <c r="P560" s="36"/>
      <c r="Q560" s="36"/>
      <c r="R560" s="36"/>
      <c r="S560" s="36"/>
      <c r="T560" s="36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2.75">
      <c r="A561" s="8"/>
      <c r="B561" s="6"/>
      <c r="C561" s="1"/>
      <c r="D561" s="8"/>
      <c r="E561" s="8"/>
      <c r="F561" s="4"/>
      <c r="G561" s="4"/>
      <c r="H561" s="4"/>
      <c r="I561" s="4"/>
      <c r="J561" s="9"/>
      <c r="K561" s="14"/>
      <c r="L561" s="36"/>
      <c r="M561" s="36"/>
      <c r="N561" s="36"/>
      <c r="O561" s="36"/>
      <c r="P561" s="36"/>
      <c r="Q561" s="36"/>
      <c r="R561" s="36"/>
      <c r="S561" s="36"/>
      <c r="T561" s="36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2.75">
      <c r="A562" s="8"/>
      <c r="B562" s="6"/>
      <c r="C562" s="1"/>
      <c r="D562" s="8"/>
      <c r="E562" s="8"/>
      <c r="F562" s="4"/>
      <c r="G562" s="4"/>
      <c r="H562" s="4"/>
      <c r="I562" s="4"/>
      <c r="J562" s="9"/>
      <c r="K562" s="14"/>
      <c r="L562" s="36"/>
      <c r="M562" s="36"/>
      <c r="N562" s="36"/>
      <c r="O562" s="36"/>
      <c r="P562" s="36"/>
      <c r="Q562" s="36"/>
      <c r="R562" s="36"/>
      <c r="S562" s="36"/>
      <c r="T562" s="36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2.75">
      <c r="A563" s="8"/>
      <c r="B563" s="6"/>
      <c r="C563" s="1"/>
      <c r="D563" s="8"/>
      <c r="E563" s="8"/>
      <c r="F563" s="4"/>
      <c r="G563" s="4"/>
      <c r="H563" s="4"/>
      <c r="I563" s="4"/>
      <c r="J563" s="9"/>
      <c r="K563" s="14"/>
      <c r="L563" s="36"/>
      <c r="M563" s="36"/>
      <c r="N563" s="36"/>
      <c r="O563" s="36"/>
      <c r="P563" s="36"/>
      <c r="Q563" s="36"/>
      <c r="R563" s="36"/>
      <c r="S563" s="36"/>
      <c r="T563" s="36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2.75">
      <c r="A564" s="8"/>
      <c r="B564" s="6"/>
      <c r="C564" s="1"/>
      <c r="D564" s="8"/>
      <c r="E564" s="8"/>
      <c r="F564" s="4"/>
      <c r="G564" s="4"/>
      <c r="H564" s="4"/>
      <c r="I564" s="4"/>
      <c r="J564" s="9"/>
      <c r="K564" s="14"/>
      <c r="L564" s="36"/>
      <c r="M564" s="36"/>
      <c r="N564" s="36"/>
      <c r="O564" s="36"/>
      <c r="P564" s="36"/>
      <c r="Q564" s="36"/>
      <c r="R564" s="36"/>
      <c r="S564" s="36"/>
      <c r="T564" s="36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2.75">
      <c r="A565" s="8"/>
      <c r="B565" s="6"/>
      <c r="C565" s="1"/>
      <c r="D565" s="8"/>
      <c r="E565" s="8"/>
      <c r="F565" s="4"/>
      <c r="G565" s="4"/>
      <c r="H565" s="4"/>
      <c r="I565" s="4"/>
      <c r="J565" s="9"/>
      <c r="K565" s="14"/>
      <c r="L565" s="36"/>
      <c r="M565" s="36"/>
      <c r="N565" s="36"/>
      <c r="O565" s="36"/>
      <c r="P565" s="36"/>
      <c r="Q565" s="36"/>
      <c r="R565" s="36"/>
      <c r="S565" s="36"/>
      <c r="T565" s="36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2.75">
      <c r="A566" s="8"/>
      <c r="B566" s="6"/>
      <c r="C566" s="1"/>
      <c r="D566" s="8"/>
      <c r="E566" s="8"/>
      <c r="F566" s="4"/>
      <c r="G566" s="4"/>
      <c r="H566" s="4"/>
      <c r="I566" s="4"/>
      <c r="J566" s="9"/>
      <c r="K566" s="14"/>
      <c r="L566" s="36"/>
      <c r="M566" s="36"/>
      <c r="N566" s="36"/>
      <c r="O566" s="36"/>
      <c r="P566" s="36"/>
      <c r="Q566" s="36"/>
      <c r="R566" s="36"/>
      <c r="S566" s="36"/>
      <c r="T566" s="36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2.75">
      <c r="A567" s="8"/>
      <c r="B567" s="6"/>
      <c r="C567" s="1"/>
      <c r="D567" s="8"/>
      <c r="E567" s="8"/>
      <c r="F567" s="4"/>
      <c r="G567" s="4"/>
      <c r="H567" s="4"/>
      <c r="I567" s="4"/>
      <c r="J567" s="9"/>
      <c r="K567" s="14"/>
      <c r="L567" s="36"/>
      <c r="M567" s="36"/>
      <c r="N567" s="36"/>
      <c r="O567" s="36"/>
      <c r="P567" s="36"/>
      <c r="Q567" s="36"/>
      <c r="R567" s="36"/>
      <c r="S567" s="36"/>
      <c r="T567" s="36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2.75">
      <c r="A568" s="8"/>
      <c r="B568" s="6"/>
      <c r="C568" s="1"/>
      <c r="D568" s="8"/>
      <c r="E568" s="8"/>
      <c r="F568" s="4"/>
      <c r="G568" s="4"/>
      <c r="H568" s="4"/>
      <c r="I568" s="4"/>
      <c r="J568" s="9"/>
      <c r="K568" s="14"/>
      <c r="L568" s="36"/>
      <c r="M568" s="36"/>
      <c r="N568" s="36"/>
      <c r="O568" s="36"/>
      <c r="P568" s="36"/>
      <c r="Q568" s="36"/>
      <c r="R568" s="36"/>
      <c r="S568" s="36"/>
      <c r="T568" s="36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2.75">
      <c r="A569" s="8"/>
      <c r="B569" s="6"/>
      <c r="C569" s="1"/>
      <c r="D569" s="8"/>
      <c r="E569" s="8"/>
      <c r="F569" s="4"/>
      <c r="G569" s="4"/>
      <c r="H569" s="4"/>
      <c r="I569" s="4"/>
      <c r="J569" s="9"/>
      <c r="K569" s="14"/>
      <c r="L569" s="36"/>
      <c r="M569" s="36"/>
      <c r="N569" s="36"/>
      <c r="O569" s="36"/>
      <c r="P569" s="36"/>
      <c r="Q569" s="36"/>
      <c r="R569" s="36"/>
      <c r="S569" s="36"/>
      <c r="T569" s="36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2.75">
      <c r="A570" s="8"/>
      <c r="B570" s="6"/>
      <c r="C570" s="1"/>
      <c r="D570" s="8"/>
      <c r="E570" s="8"/>
      <c r="F570" s="4"/>
      <c r="G570" s="4"/>
      <c r="H570" s="4"/>
      <c r="I570" s="4"/>
      <c r="J570" s="9"/>
      <c r="K570" s="14"/>
      <c r="L570" s="36"/>
      <c r="M570" s="36"/>
      <c r="N570" s="36"/>
      <c r="O570" s="36"/>
      <c r="P570" s="36"/>
      <c r="Q570" s="36"/>
      <c r="R570" s="36"/>
      <c r="S570" s="36"/>
      <c r="T570" s="36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2.75">
      <c r="A571" s="8"/>
      <c r="B571" s="6"/>
      <c r="C571" s="1"/>
      <c r="D571" s="8"/>
      <c r="E571" s="8"/>
      <c r="F571" s="4"/>
      <c r="G571" s="4"/>
      <c r="H571" s="4"/>
      <c r="I571" s="4"/>
      <c r="J571" s="9"/>
      <c r="K571" s="14"/>
      <c r="L571" s="36"/>
      <c r="M571" s="36"/>
      <c r="N571" s="36"/>
      <c r="O571" s="36"/>
      <c r="P571" s="36"/>
      <c r="Q571" s="36"/>
      <c r="R571" s="36"/>
      <c r="S571" s="36"/>
      <c r="T571" s="36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2.75">
      <c r="A572" s="8"/>
      <c r="B572" s="6"/>
      <c r="C572" s="1"/>
      <c r="D572" s="8"/>
      <c r="E572" s="8"/>
      <c r="F572" s="4"/>
      <c r="G572" s="4"/>
      <c r="H572" s="4"/>
      <c r="I572" s="4"/>
      <c r="J572" s="9"/>
      <c r="K572" s="14"/>
      <c r="L572" s="36"/>
      <c r="M572" s="36"/>
      <c r="N572" s="36"/>
      <c r="O572" s="36"/>
      <c r="P572" s="36"/>
      <c r="Q572" s="36"/>
      <c r="R572" s="36"/>
      <c r="S572" s="36"/>
      <c r="T572" s="36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2.75">
      <c r="A573" s="8"/>
      <c r="B573" s="6"/>
      <c r="C573" s="1"/>
      <c r="D573" s="8"/>
      <c r="E573" s="8"/>
      <c r="F573" s="4"/>
      <c r="G573" s="4"/>
      <c r="H573" s="4"/>
      <c r="I573" s="4"/>
      <c r="J573" s="9"/>
      <c r="K573" s="14"/>
      <c r="L573" s="36"/>
      <c r="M573" s="36"/>
      <c r="N573" s="36"/>
      <c r="O573" s="36"/>
      <c r="P573" s="36"/>
      <c r="Q573" s="36"/>
      <c r="R573" s="36"/>
      <c r="S573" s="36"/>
      <c r="T573" s="36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2.75">
      <c r="A574" s="8"/>
      <c r="B574" s="6"/>
      <c r="C574" s="1"/>
      <c r="D574" s="8"/>
      <c r="E574" s="8"/>
      <c r="F574" s="4"/>
      <c r="G574" s="4"/>
      <c r="H574" s="4"/>
      <c r="I574" s="4"/>
      <c r="J574" s="9"/>
      <c r="K574" s="14"/>
      <c r="L574" s="36"/>
      <c r="M574" s="36"/>
      <c r="N574" s="36"/>
      <c r="O574" s="36"/>
      <c r="P574" s="36"/>
      <c r="Q574" s="36"/>
      <c r="R574" s="36"/>
      <c r="S574" s="36"/>
      <c r="T574" s="36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2.75">
      <c r="A575" s="8"/>
      <c r="B575" s="6"/>
      <c r="C575" s="1"/>
      <c r="D575" s="8"/>
      <c r="E575" s="8"/>
      <c r="F575" s="4"/>
      <c r="G575" s="4"/>
      <c r="H575" s="4"/>
      <c r="I575" s="4"/>
      <c r="J575" s="9"/>
      <c r="K575" s="14"/>
      <c r="L575" s="36"/>
      <c r="M575" s="36"/>
      <c r="N575" s="36"/>
      <c r="O575" s="36"/>
      <c r="P575" s="36"/>
      <c r="Q575" s="36"/>
      <c r="R575" s="36"/>
      <c r="S575" s="36"/>
      <c r="T575" s="36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2.75">
      <c r="A576" s="8"/>
      <c r="B576" s="6"/>
      <c r="C576" s="1"/>
      <c r="D576" s="8"/>
      <c r="E576" s="8"/>
      <c r="F576" s="4"/>
      <c r="G576" s="4"/>
      <c r="H576" s="4"/>
      <c r="I576" s="4"/>
      <c r="J576" s="9"/>
      <c r="K576" s="14"/>
      <c r="L576" s="36"/>
      <c r="M576" s="36"/>
      <c r="N576" s="36"/>
      <c r="O576" s="36"/>
      <c r="P576" s="36"/>
      <c r="Q576" s="36"/>
      <c r="R576" s="36"/>
      <c r="S576" s="36"/>
      <c r="T576" s="36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2.75">
      <c r="A577" s="8"/>
      <c r="B577" s="6"/>
      <c r="C577" s="1"/>
      <c r="D577" s="8"/>
      <c r="E577" s="8"/>
      <c r="F577" s="4"/>
      <c r="G577" s="4"/>
      <c r="H577" s="4"/>
      <c r="I577" s="4"/>
      <c r="J577" s="9"/>
      <c r="K577" s="14"/>
      <c r="L577" s="36"/>
      <c r="M577" s="36"/>
      <c r="N577" s="36"/>
      <c r="O577" s="36"/>
      <c r="P577" s="36"/>
      <c r="Q577" s="36"/>
      <c r="R577" s="36"/>
      <c r="S577" s="36"/>
      <c r="T577" s="36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2.75">
      <c r="A578" s="8"/>
      <c r="B578" s="6"/>
      <c r="C578" s="1"/>
      <c r="D578" s="8"/>
      <c r="E578" s="8"/>
      <c r="F578" s="4"/>
      <c r="G578" s="4"/>
      <c r="H578" s="4"/>
      <c r="I578" s="4"/>
      <c r="J578" s="9"/>
      <c r="K578" s="14"/>
      <c r="L578" s="36"/>
      <c r="M578" s="36"/>
      <c r="N578" s="36"/>
      <c r="O578" s="36"/>
      <c r="P578" s="36"/>
      <c r="Q578" s="36"/>
      <c r="R578" s="36"/>
      <c r="S578" s="36"/>
      <c r="T578" s="36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2.75">
      <c r="A579" s="8"/>
      <c r="B579" s="6"/>
      <c r="C579" s="1"/>
      <c r="D579" s="8"/>
      <c r="E579" s="8"/>
      <c r="F579" s="4"/>
      <c r="G579" s="4"/>
      <c r="H579" s="4"/>
      <c r="I579" s="4"/>
      <c r="J579" s="9"/>
      <c r="K579" s="14"/>
      <c r="L579" s="36"/>
      <c r="M579" s="36"/>
      <c r="N579" s="36"/>
      <c r="O579" s="36"/>
      <c r="P579" s="36"/>
      <c r="Q579" s="36"/>
      <c r="R579" s="36"/>
      <c r="S579" s="36"/>
      <c r="T579" s="36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2.75">
      <c r="A580" s="8"/>
      <c r="B580" s="6"/>
      <c r="C580" s="1"/>
      <c r="D580" s="8"/>
      <c r="E580" s="8"/>
      <c r="F580" s="4"/>
      <c r="G580" s="4"/>
      <c r="H580" s="4"/>
      <c r="I580" s="4"/>
      <c r="J580" s="9"/>
      <c r="K580" s="14"/>
      <c r="L580" s="36"/>
      <c r="M580" s="36"/>
      <c r="N580" s="36"/>
      <c r="O580" s="36"/>
      <c r="P580" s="36"/>
      <c r="Q580" s="36"/>
      <c r="R580" s="36"/>
      <c r="S580" s="36"/>
      <c r="T580" s="36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2.75">
      <c r="A581" s="8"/>
      <c r="B581" s="6"/>
      <c r="C581" s="1"/>
      <c r="D581" s="8"/>
      <c r="E581" s="8"/>
      <c r="F581" s="4"/>
      <c r="G581" s="4"/>
      <c r="H581" s="4"/>
      <c r="I581" s="4"/>
      <c r="J581" s="9"/>
      <c r="K581" s="14"/>
      <c r="L581" s="36"/>
      <c r="M581" s="36"/>
      <c r="N581" s="36"/>
      <c r="O581" s="36"/>
      <c r="P581" s="36"/>
      <c r="Q581" s="36"/>
      <c r="R581" s="36"/>
      <c r="S581" s="36"/>
      <c r="T581" s="36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2.75">
      <c r="A582" s="8"/>
      <c r="B582" s="6"/>
      <c r="C582" s="1"/>
      <c r="D582" s="8"/>
      <c r="E582" s="8"/>
      <c r="F582" s="4"/>
      <c r="G582" s="4"/>
      <c r="H582" s="4"/>
      <c r="I582" s="4"/>
      <c r="J582" s="9"/>
      <c r="K582" s="14"/>
      <c r="L582" s="36"/>
      <c r="M582" s="36"/>
      <c r="N582" s="36"/>
      <c r="O582" s="36"/>
      <c r="P582" s="36"/>
      <c r="Q582" s="36"/>
      <c r="R582" s="36"/>
      <c r="S582" s="36"/>
      <c r="T582" s="36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2.75">
      <c r="A583" s="8"/>
      <c r="B583" s="6"/>
      <c r="C583" s="1"/>
      <c r="D583" s="8"/>
      <c r="E583" s="8"/>
      <c r="F583" s="4"/>
      <c r="G583" s="4"/>
      <c r="H583" s="4"/>
      <c r="I583" s="4"/>
      <c r="J583" s="9"/>
      <c r="K583" s="14"/>
      <c r="L583" s="36"/>
      <c r="M583" s="36"/>
      <c r="N583" s="36"/>
      <c r="O583" s="36"/>
      <c r="P583" s="36"/>
      <c r="Q583" s="36"/>
      <c r="R583" s="36"/>
      <c r="S583" s="36"/>
      <c r="T583" s="36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2.75">
      <c r="A584" s="8"/>
      <c r="B584" s="6"/>
      <c r="C584" s="1"/>
      <c r="D584" s="8"/>
      <c r="E584" s="8"/>
      <c r="F584" s="4"/>
      <c r="G584" s="4"/>
      <c r="H584" s="4"/>
      <c r="I584" s="4"/>
      <c r="J584" s="9"/>
      <c r="K584" s="14"/>
      <c r="L584" s="36"/>
      <c r="M584" s="36"/>
      <c r="N584" s="36"/>
      <c r="O584" s="36"/>
      <c r="P584" s="36"/>
      <c r="Q584" s="36"/>
      <c r="R584" s="36"/>
      <c r="S584" s="36"/>
      <c r="T584" s="36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2.75">
      <c r="A585" s="8"/>
      <c r="B585" s="6"/>
      <c r="C585" s="1"/>
      <c r="D585" s="8"/>
      <c r="E585" s="8"/>
      <c r="F585" s="4"/>
      <c r="G585" s="4"/>
      <c r="H585" s="4"/>
      <c r="I585" s="4"/>
      <c r="J585" s="9"/>
      <c r="K585" s="14"/>
      <c r="L585" s="36"/>
      <c r="M585" s="36"/>
      <c r="N585" s="36"/>
      <c r="O585" s="36"/>
      <c r="P585" s="36"/>
      <c r="Q585" s="36"/>
      <c r="R585" s="36"/>
      <c r="S585" s="36"/>
      <c r="T585" s="36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2.75">
      <c r="A586" s="8"/>
      <c r="B586" s="6"/>
      <c r="C586" s="1"/>
      <c r="D586" s="8"/>
      <c r="E586" s="8"/>
      <c r="F586" s="4"/>
      <c r="G586" s="4"/>
      <c r="H586" s="4"/>
      <c r="I586" s="4"/>
      <c r="J586" s="9"/>
      <c r="K586" s="14"/>
      <c r="L586" s="36"/>
      <c r="M586" s="36"/>
      <c r="N586" s="36"/>
      <c r="O586" s="36"/>
      <c r="P586" s="36"/>
      <c r="Q586" s="36"/>
      <c r="R586" s="36"/>
      <c r="S586" s="36"/>
      <c r="T586" s="36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2.75">
      <c r="A587" s="8"/>
      <c r="B587" s="6"/>
      <c r="C587" s="1"/>
      <c r="D587" s="8"/>
      <c r="E587" s="8"/>
      <c r="F587" s="4"/>
      <c r="G587" s="4"/>
      <c r="H587" s="4"/>
      <c r="I587" s="4"/>
      <c r="J587" s="9"/>
      <c r="K587" s="14"/>
      <c r="L587" s="36"/>
      <c r="M587" s="36"/>
      <c r="N587" s="36"/>
      <c r="O587" s="36"/>
      <c r="P587" s="36"/>
      <c r="Q587" s="36"/>
      <c r="R587" s="36"/>
      <c r="S587" s="36"/>
      <c r="T587" s="36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2.75">
      <c r="A588" s="8"/>
      <c r="B588" s="6"/>
      <c r="C588" s="1"/>
      <c r="D588" s="8"/>
      <c r="E588" s="8"/>
      <c r="F588" s="4"/>
      <c r="G588" s="4"/>
      <c r="H588" s="4"/>
      <c r="I588" s="4"/>
      <c r="J588" s="9"/>
      <c r="K588" s="14"/>
      <c r="L588" s="36"/>
      <c r="M588" s="36"/>
      <c r="N588" s="36"/>
      <c r="O588" s="36"/>
      <c r="P588" s="36"/>
      <c r="Q588" s="36"/>
      <c r="R588" s="36"/>
      <c r="S588" s="36"/>
      <c r="T588" s="36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2.75">
      <c r="A589" s="8"/>
      <c r="B589" s="6"/>
      <c r="C589" s="1"/>
      <c r="D589" s="8"/>
      <c r="E589" s="8"/>
      <c r="F589" s="4"/>
      <c r="G589" s="4"/>
      <c r="H589" s="4"/>
      <c r="I589" s="4"/>
      <c r="J589" s="9"/>
      <c r="K589" s="14"/>
      <c r="L589" s="36"/>
      <c r="M589" s="36"/>
      <c r="N589" s="36"/>
      <c r="O589" s="36"/>
      <c r="P589" s="36"/>
      <c r="Q589" s="36"/>
      <c r="R589" s="36"/>
      <c r="S589" s="36"/>
      <c r="T589" s="36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2.75">
      <c r="A590" s="8"/>
      <c r="B590" s="6"/>
      <c r="C590" s="1"/>
      <c r="D590" s="8"/>
      <c r="E590" s="8"/>
      <c r="F590" s="4"/>
      <c r="G590" s="4"/>
      <c r="H590" s="4"/>
      <c r="I590" s="4"/>
      <c r="J590" s="9"/>
      <c r="K590" s="14"/>
      <c r="L590" s="36"/>
      <c r="M590" s="36"/>
      <c r="N590" s="36"/>
      <c r="O590" s="36"/>
      <c r="P590" s="36"/>
      <c r="Q590" s="36"/>
      <c r="R590" s="36"/>
      <c r="S590" s="36"/>
      <c r="T590" s="36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2.75">
      <c r="A591" s="8"/>
      <c r="B591" s="6"/>
      <c r="C591" s="1"/>
      <c r="D591" s="8"/>
      <c r="E591" s="8"/>
      <c r="F591" s="4"/>
      <c r="G591" s="4"/>
      <c r="H591" s="4"/>
      <c r="I591" s="4"/>
      <c r="J591" s="9"/>
      <c r="K591" s="14"/>
      <c r="L591" s="36"/>
      <c r="M591" s="36"/>
      <c r="N591" s="36"/>
      <c r="O591" s="36"/>
      <c r="P591" s="36"/>
      <c r="Q591" s="36"/>
      <c r="R591" s="36"/>
      <c r="S591" s="36"/>
      <c r="T591" s="36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2.75">
      <c r="A592" s="8"/>
      <c r="B592" s="6"/>
      <c r="C592" s="1"/>
      <c r="D592" s="8"/>
      <c r="E592" s="8"/>
      <c r="F592" s="4"/>
      <c r="G592" s="4"/>
      <c r="H592" s="4"/>
      <c r="I592" s="4"/>
      <c r="J592" s="9"/>
      <c r="K592" s="14"/>
      <c r="L592" s="36"/>
      <c r="M592" s="36"/>
      <c r="N592" s="36"/>
      <c r="O592" s="36"/>
      <c r="P592" s="36"/>
      <c r="Q592" s="36"/>
      <c r="R592" s="36"/>
      <c r="S592" s="36"/>
      <c r="T592" s="36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2.75">
      <c r="A593" s="8"/>
      <c r="B593" s="6"/>
      <c r="C593" s="1"/>
      <c r="D593" s="8"/>
      <c r="E593" s="8"/>
      <c r="F593" s="4"/>
      <c r="G593" s="4"/>
      <c r="H593" s="4"/>
      <c r="I593" s="4"/>
      <c r="J593" s="9"/>
      <c r="K593" s="14"/>
      <c r="L593" s="36"/>
      <c r="M593" s="36"/>
      <c r="N593" s="36"/>
      <c r="O593" s="36"/>
      <c r="P593" s="36"/>
      <c r="Q593" s="36"/>
      <c r="R593" s="36"/>
      <c r="S593" s="36"/>
      <c r="T593" s="36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2.75">
      <c r="A594" s="8"/>
      <c r="B594" s="6"/>
      <c r="C594" s="1"/>
      <c r="D594" s="8"/>
      <c r="E594" s="8"/>
      <c r="F594" s="4"/>
      <c r="G594" s="4"/>
      <c r="H594" s="4"/>
      <c r="I594" s="4"/>
      <c r="J594" s="9"/>
      <c r="K594" s="14"/>
      <c r="L594" s="36"/>
      <c r="M594" s="36"/>
      <c r="N594" s="36"/>
      <c r="O594" s="36"/>
      <c r="P594" s="36"/>
      <c r="Q594" s="36"/>
      <c r="R594" s="36"/>
      <c r="S594" s="36"/>
      <c r="T594" s="36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2.75">
      <c r="A595" s="8"/>
      <c r="B595" s="6"/>
      <c r="C595" s="1"/>
      <c r="D595" s="8"/>
      <c r="E595" s="8"/>
      <c r="F595" s="4"/>
      <c r="G595" s="4"/>
      <c r="H595" s="4"/>
      <c r="I595" s="4"/>
      <c r="J595" s="9"/>
      <c r="K595" s="14"/>
      <c r="L595" s="36"/>
      <c r="M595" s="36"/>
      <c r="N595" s="36"/>
      <c r="O595" s="36"/>
      <c r="P595" s="36"/>
      <c r="Q595" s="36"/>
      <c r="R595" s="36"/>
      <c r="S595" s="36"/>
      <c r="T595" s="36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2.75">
      <c r="A596" s="8"/>
      <c r="B596" s="6"/>
      <c r="C596" s="1"/>
      <c r="D596" s="8"/>
      <c r="E596" s="8"/>
      <c r="F596" s="4"/>
      <c r="G596" s="4"/>
      <c r="H596" s="4"/>
      <c r="I596" s="4"/>
      <c r="J596" s="9"/>
      <c r="K596" s="14"/>
      <c r="L596" s="36"/>
      <c r="M596" s="36"/>
      <c r="N596" s="36"/>
      <c r="O596" s="36"/>
      <c r="P596" s="36"/>
      <c r="Q596" s="36"/>
      <c r="R596" s="36"/>
      <c r="S596" s="36"/>
      <c r="T596" s="36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2.75">
      <c r="A597" s="8"/>
      <c r="B597" s="6"/>
      <c r="C597" s="1"/>
      <c r="D597" s="8"/>
      <c r="E597" s="8"/>
      <c r="F597" s="4"/>
      <c r="G597" s="4"/>
      <c r="H597" s="4"/>
      <c r="I597" s="4"/>
      <c r="J597" s="9"/>
      <c r="K597" s="14"/>
      <c r="L597" s="36"/>
      <c r="M597" s="36"/>
      <c r="N597" s="36"/>
      <c r="O597" s="36"/>
      <c r="P597" s="36"/>
      <c r="Q597" s="36"/>
      <c r="R597" s="36"/>
      <c r="S597" s="36"/>
      <c r="T597" s="36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2.75">
      <c r="A598" s="8"/>
      <c r="B598" s="6"/>
      <c r="C598" s="1"/>
      <c r="D598" s="8"/>
      <c r="E598" s="8"/>
      <c r="F598" s="4"/>
      <c r="G598" s="4"/>
      <c r="H598" s="4"/>
      <c r="I598" s="4"/>
      <c r="J598" s="9"/>
      <c r="K598" s="14"/>
      <c r="L598" s="36"/>
      <c r="M598" s="36"/>
      <c r="N598" s="36"/>
      <c r="O598" s="36"/>
      <c r="P598" s="36"/>
      <c r="Q598" s="36"/>
      <c r="R598" s="36"/>
      <c r="S598" s="36"/>
      <c r="T598" s="36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2.75">
      <c r="A599" s="8"/>
      <c r="B599" s="6"/>
      <c r="C599" s="1"/>
      <c r="D599" s="8"/>
      <c r="E599" s="8"/>
      <c r="F599" s="4"/>
      <c r="G599" s="4"/>
      <c r="H599" s="4"/>
      <c r="I599" s="4"/>
      <c r="J599" s="9"/>
      <c r="K599" s="14"/>
      <c r="L599" s="36"/>
      <c r="M599" s="36"/>
      <c r="N599" s="36"/>
      <c r="O599" s="36"/>
      <c r="P599" s="36"/>
      <c r="Q599" s="36"/>
      <c r="R599" s="36"/>
      <c r="S599" s="36"/>
      <c r="T599" s="36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2.75">
      <c r="A600" s="8"/>
      <c r="B600" s="6"/>
      <c r="C600" s="1"/>
      <c r="D600" s="8"/>
      <c r="E600" s="8"/>
      <c r="F600" s="4"/>
      <c r="G600" s="4"/>
      <c r="H600" s="4"/>
      <c r="I600" s="4"/>
      <c r="J600" s="9"/>
      <c r="K600" s="14"/>
      <c r="L600" s="36"/>
      <c r="M600" s="36"/>
      <c r="N600" s="36"/>
      <c r="O600" s="36"/>
      <c r="P600" s="36"/>
      <c r="Q600" s="36"/>
      <c r="R600" s="36"/>
      <c r="S600" s="36"/>
      <c r="T600" s="36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2.75">
      <c r="A601" s="8"/>
      <c r="B601" s="6"/>
      <c r="C601" s="1"/>
      <c r="D601" s="8"/>
      <c r="E601" s="8"/>
      <c r="F601" s="4"/>
      <c r="G601" s="4"/>
      <c r="H601" s="4"/>
      <c r="I601" s="4"/>
      <c r="J601" s="9"/>
      <c r="K601" s="14"/>
      <c r="L601" s="36"/>
      <c r="M601" s="36"/>
      <c r="N601" s="36"/>
      <c r="O601" s="36"/>
      <c r="P601" s="36"/>
      <c r="Q601" s="36"/>
      <c r="R601" s="36"/>
      <c r="S601" s="36"/>
      <c r="T601" s="36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2.75">
      <c r="A602" s="8"/>
      <c r="B602" s="6"/>
      <c r="C602" s="1"/>
      <c r="D602" s="8"/>
      <c r="E602" s="8"/>
      <c r="F602" s="4"/>
      <c r="G602" s="4"/>
      <c r="H602" s="4"/>
      <c r="I602" s="4"/>
      <c r="J602" s="9"/>
      <c r="K602" s="14"/>
      <c r="L602" s="36"/>
      <c r="M602" s="36"/>
      <c r="N602" s="36"/>
      <c r="O602" s="36"/>
      <c r="P602" s="36"/>
      <c r="Q602" s="36"/>
      <c r="R602" s="36"/>
      <c r="S602" s="36"/>
      <c r="T602" s="36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2.75">
      <c r="A603" s="8"/>
      <c r="B603" s="6"/>
      <c r="C603" s="1"/>
      <c r="D603" s="8"/>
      <c r="E603" s="8"/>
      <c r="F603" s="4"/>
      <c r="G603" s="4"/>
      <c r="H603" s="4"/>
      <c r="I603" s="4"/>
      <c r="J603" s="9"/>
      <c r="K603" s="14"/>
      <c r="L603" s="36"/>
      <c r="M603" s="36"/>
      <c r="N603" s="36"/>
      <c r="O603" s="36"/>
      <c r="P603" s="36"/>
      <c r="Q603" s="36"/>
      <c r="R603" s="36"/>
      <c r="S603" s="36"/>
      <c r="T603" s="36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2.75">
      <c r="A604" s="8"/>
      <c r="B604" s="6"/>
      <c r="C604" s="1"/>
      <c r="D604" s="8"/>
      <c r="E604" s="8"/>
      <c r="F604" s="4"/>
      <c r="G604" s="4"/>
      <c r="H604" s="4"/>
      <c r="I604" s="4"/>
      <c r="J604" s="9"/>
      <c r="K604" s="14"/>
      <c r="L604" s="36"/>
      <c r="M604" s="36"/>
      <c r="N604" s="36"/>
      <c r="O604" s="36"/>
      <c r="P604" s="36"/>
      <c r="Q604" s="36"/>
      <c r="R604" s="36"/>
      <c r="S604" s="36"/>
      <c r="T604" s="36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2.75">
      <c r="A605" s="8"/>
      <c r="B605" s="6"/>
      <c r="C605" s="1"/>
      <c r="D605" s="8"/>
      <c r="E605" s="8"/>
      <c r="F605" s="4"/>
      <c r="G605" s="4"/>
      <c r="H605" s="4"/>
      <c r="I605" s="4"/>
      <c r="J605" s="9"/>
      <c r="K605" s="14"/>
      <c r="L605" s="36"/>
      <c r="M605" s="36"/>
      <c r="N605" s="36"/>
      <c r="O605" s="36"/>
      <c r="P605" s="36"/>
      <c r="Q605" s="36"/>
      <c r="R605" s="36"/>
      <c r="S605" s="36"/>
      <c r="T605" s="36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2.75">
      <c r="A606" s="8"/>
      <c r="B606" s="6"/>
      <c r="C606" s="1"/>
      <c r="D606" s="8"/>
      <c r="E606" s="8"/>
      <c r="F606" s="4"/>
      <c r="G606" s="4"/>
      <c r="H606" s="4"/>
      <c r="I606" s="4"/>
      <c r="J606" s="9"/>
      <c r="K606" s="14"/>
      <c r="L606" s="36"/>
      <c r="M606" s="36"/>
      <c r="N606" s="36"/>
      <c r="O606" s="36"/>
      <c r="P606" s="36"/>
      <c r="Q606" s="36"/>
      <c r="R606" s="36"/>
      <c r="S606" s="36"/>
      <c r="T606" s="36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2.75">
      <c r="A607" s="8"/>
      <c r="B607" s="6"/>
      <c r="C607" s="1"/>
      <c r="D607" s="8"/>
      <c r="E607" s="8"/>
      <c r="F607" s="4"/>
      <c r="G607" s="4"/>
      <c r="H607" s="4"/>
      <c r="I607" s="4"/>
      <c r="J607" s="9"/>
      <c r="K607" s="14"/>
      <c r="L607" s="36"/>
      <c r="M607" s="36"/>
      <c r="N607" s="36"/>
      <c r="O607" s="36"/>
      <c r="P607" s="36"/>
      <c r="Q607" s="36"/>
      <c r="R607" s="36"/>
      <c r="S607" s="36"/>
      <c r="T607" s="36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2.75">
      <c r="A608" s="8"/>
      <c r="B608" s="6"/>
      <c r="C608" s="1"/>
      <c r="D608" s="8"/>
      <c r="E608" s="8"/>
      <c r="F608" s="4"/>
      <c r="G608" s="4"/>
      <c r="H608" s="4"/>
      <c r="I608" s="4"/>
      <c r="J608" s="9"/>
      <c r="K608" s="14"/>
      <c r="L608" s="36"/>
      <c r="M608" s="36"/>
      <c r="N608" s="36"/>
      <c r="O608" s="36"/>
      <c r="P608" s="36"/>
      <c r="Q608" s="36"/>
      <c r="R608" s="36"/>
      <c r="S608" s="36"/>
      <c r="T608" s="36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2.75">
      <c r="A609" s="8"/>
      <c r="B609" s="6"/>
      <c r="C609" s="1"/>
      <c r="D609" s="8"/>
      <c r="E609" s="8"/>
      <c r="F609" s="4"/>
      <c r="G609" s="4"/>
      <c r="H609" s="4"/>
      <c r="I609" s="4"/>
      <c r="J609" s="9"/>
      <c r="K609" s="14"/>
      <c r="L609" s="36"/>
      <c r="M609" s="36"/>
      <c r="N609" s="36"/>
      <c r="O609" s="36"/>
      <c r="P609" s="36"/>
      <c r="Q609" s="36"/>
      <c r="R609" s="36"/>
      <c r="S609" s="36"/>
      <c r="T609" s="36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2.75">
      <c r="A610" s="8"/>
      <c r="B610" s="6"/>
      <c r="C610" s="1"/>
      <c r="D610" s="8"/>
      <c r="E610" s="8"/>
      <c r="F610" s="4"/>
      <c r="G610" s="4"/>
      <c r="H610" s="4"/>
      <c r="I610" s="4"/>
      <c r="J610" s="9"/>
      <c r="K610" s="14"/>
      <c r="L610" s="36"/>
      <c r="M610" s="36"/>
      <c r="N610" s="36"/>
      <c r="O610" s="36"/>
      <c r="P610" s="36"/>
      <c r="Q610" s="36"/>
      <c r="R610" s="36"/>
      <c r="S610" s="36"/>
      <c r="T610" s="36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2.75">
      <c r="A611" s="8"/>
      <c r="B611" s="6"/>
      <c r="C611" s="1"/>
      <c r="D611" s="8"/>
      <c r="E611" s="8"/>
      <c r="F611" s="4"/>
      <c r="G611" s="4"/>
      <c r="H611" s="4"/>
      <c r="I611" s="4"/>
      <c r="J611" s="9"/>
      <c r="K611" s="14"/>
      <c r="L611" s="36"/>
      <c r="M611" s="36"/>
      <c r="N611" s="36"/>
      <c r="O611" s="36"/>
      <c r="P611" s="36"/>
      <c r="Q611" s="36"/>
      <c r="R611" s="36"/>
      <c r="S611" s="36"/>
      <c r="T611" s="36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2.75">
      <c r="A612" s="8"/>
      <c r="B612" s="6"/>
      <c r="C612" s="1"/>
      <c r="D612" s="8"/>
      <c r="E612" s="8"/>
      <c r="F612" s="4"/>
      <c r="G612" s="4"/>
      <c r="H612" s="4"/>
      <c r="I612" s="4"/>
      <c r="J612" s="9"/>
      <c r="K612" s="14"/>
      <c r="L612" s="36"/>
      <c r="M612" s="36"/>
      <c r="N612" s="36"/>
      <c r="O612" s="36"/>
      <c r="P612" s="36"/>
      <c r="Q612" s="36"/>
      <c r="R612" s="36"/>
      <c r="S612" s="36"/>
      <c r="T612" s="36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2.75">
      <c r="A613" s="8"/>
      <c r="B613" s="6"/>
      <c r="C613" s="1"/>
      <c r="D613" s="8"/>
      <c r="E613" s="8"/>
      <c r="F613" s="4"/>
      <c r="G613" s="4"/>
      <c r="H613" s="4"/>
      <c r="I613" s="4"/>
      <c r="J613" s="9"/>
      <c r="K613" s="14"/>
      <c r="L613" s="36"/>
      <c r="M613" s="36"/>
      <c r="N613" s="36"/>
      <c r="O613" s="36"/>
      <c r="P613" s="36"/>
      <c r="Q613" s="36"/>
      <c r="R613" s="36"/>
      <c r="S613" s="36"/>
      <c r="T613" s="36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2.75">
      <c r="A614" s="8"/>
      <c r="B614" s="6"/>
      <c r="C614" s="1"/>
      <c r="D614" s="8"/>
      <c r="E614" s="8"/>
      <c r="F614" s="4"/>
      <c r="G614" s="4"/>
      <c r="H614" s="4"/>
      <c r="I614" s="4"/>
      <c r="J614" s="9"/>
      <c r="K614" s="14"/>
      <c r="L614" s="36"/>
      <c r="M614" s="36"/>
      <c r="N614" s="36"/>
      <c r="O614" s="36"/>
      <c r="P614" s="36"/>
      <c r="Q614" s="36"/>
      <c r="R614" s="36"/>
      <c r="S614" s="36"/>
      <c r="T614" s="36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2.75">
      <c r="A615" s="8"/>
      <c r="B615" s="6"/>
      <c r="C615" s="1"/>
      <c r="D615" s="8"/>
      <c r="E615" s="8"/>
      <c r="F615" s="4"/>
      <c r="G615" s="4"/>
      <c r="H615" s="4"/>
      <c r="I615" s="4"/>
      <c r="J615" s="9"/>
      <c r="K615" s="14"/>
      <c r="L615" s="36"/>
      <c r="M615" s="36"/>
      <c r="N615" s="36"/>
      <c r="O615" s="36"/>
      <c r="P615" s="36"/>
      <c r="Q615" s="36"/>
      <c r="R615" s="36"/>
      <c r="S615" s="36"/>
      <c r="T615" s="36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2.75">
      <c r="A616" s="8"/>
      <c r="B616" s="6"/>
      <c r="C616" s="1"/>
      <c r="D616" s="8"/>
      <c r="E616" s="8"/>
      <c r="F616" s="4"/>
      <c r="G616" s="4"/>
      <c r="H616" s="4"/>
      <c r="I616" s="4"/>
      <c r="J616" s="9"/>
      <c r="K616" s="14"/>
      <c r="L616" s="36"/>
      <c r="M616" s="36"/>
      <c r="N616" s="36"/>
      <c r="O616" s="36"/>
      <c r="P616" s="36"/>
      <c r="Q616" s="36"/>
      <c r="R616" s="36"/>
      <c r="S616" s="36"/>
      <c r="T616" s="36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2.75">
      <c r="A617" s="8"/>
      <c r="B617" s="6"/>
      <c r="C617" s="1"/>
      <c r="D617" s="8"/>
      <c r="E617" s="8"/>
      <c r="F617" s="4"/>
      <c r="G617" s="4"/>
      <c r="H617" s="4"/>
      <c r="I617" s="4"/>
      <c r="J617" s="9"/>
      <c r="K617" s="14"/>
      <c r="L617" s="36"/>
      <c r="M617" s="36"/>
      <c r="N617" s="36"/>
      <c r="O617" s="36"/>
      <c r="P617" s="36"/>
      <c r="Q617" s="36"/>
      <c r="R617" s="36"/>
      <c r="S617" s="36"/>
      <c r="T617" s="36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2.75">
      <c r="A618" s="8"/>
      <c r="B618" s="6"/>
      <c r="C618" s="1"/>
      <c r="D618" s="8"/>
      <c r="E618" s="8"/>
      <c r="F618" s="4"/>
      <c r="G618" s="4"/>
      <c r="H618" s="4"/>
      <c r="I618" s="4"/>
      <c r="J618" s="9"/>
      <c r="K618" s="14"/>
      <c r="L618" s="36"/>
      <c r="M618" s="36"/>
      <c r="N618" s="36"/>
      <c r="O618" s="36"/>
      <c r="P618" s="36"/>
      <c r="Q618" s="36"/>
      <c r="R618" s="36"/>
      <c r="S618" s="36"/>
      <c r="T618" s="36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2.75">
      <c r="A619" s="8"/>
      <c r="B619" s="6"/>
      <c r="C619" s="1"/>
      <c r="D619" s="8"/>
      <c r="E619" s="8"/>
      <c r="F619" s="4"/>
      <c r="G619" s="4"/>
      <c r="H619" s="4"/>
      <c r="I619" s="4"/>
      <c r="J619" s="9"/>
      <c r="K619" s="14"/>
      <c r="L619" s="36"/>
      <c r="M619" s="36"/>
      <c r="N619" s="36"/>
      <c r="O619" s="36"/>
      <c r="P619" s="36"/>
      <c r="Q619" s="36"/>
      <c r="R619" s="36"/>
      <c r="S619" s="36"/>
      <c r="T619" s="36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2.75">
      <c r="A620" s="8"/>
      <c r="B620" s="6"/>
      <c r="C620" s="1"/>
      <c r="D620" s="8"/>
      <c r="E620" s="8"/>
      <c r="F620" s="4"/>
      <c r="G620" s="4"/>
      <c r="H620" s="4"/>
      <c r="I620" s="4"/>
      <c r="J620" s="9"/>
      <c r="K620" s="14"/>
      <c r="L620" s="36"/>
      <c r="M620" s="36"/>
      <c r="N620" s="36"/>
      <c r="O620" s="36"/>
      <c r="P620" s="36"/>
      <c r="Q620" s="36"/>
      <c r="R620" s="36"/>
      <c r="S620" s="36"/>
      <c r="T620" s="36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2.75">
      <c r="A621" s="8"/>
      <c r="B621" s="6"/>
      <c r="C621" s="1"/>
      <c r="D621" s="8"/>
      <c r="E621" s="8"/>
      <c r="F621" s="4"/>
      <c r="G621" s="4"/>
      <c r="H621" s="4"/>
      <c r="I621" s="4"/>
      <c r="J621" s="9"/>
      <c r="K621" s="14"/>
      <c r="L621" s="36"/>
      <c r="M621" s="36"/>
      <c r="N621" s="36"/>
      <c r="O621" s="36"/>
      <c r="P621" s="36"/>
      <c r="Q621" s="36"/>
      <c r="R621" s="36"/>
      <c r="S621" s="36"/>
      <c r="T621" s="36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2.75">
      <c r="A622" s="8"/>
      <c r="B622" s="6"/>
      <c r="C622" s="1"/>
      <c r="D622" s="8"/>
      <c r="E622" s="8"/>
      <c r="F622" s="4"/>
      <c r="G622" s="4"/>
      <c r="H622" s="4"/>
      <c r="I622" s="4"/>
      <c r="J622" s="9"/>
      <c r="K622" s="14"/>
      <c r="L622" s="36"/>
      <c r="M622" s="36"/>
      <c r="N622" s="36"/>
      <c r="O622" s="36"/>
      <c r="P622" s="36"/>
      <c r="Q622" s="36"/>
      <c r="R622" s="36"/>
      <c r="S622" s="36"/>
      <c r="T622" s="36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2.75">
      <c r="A623" s="8"/>
      <c r="B623" s="6"/>
      <c r="C623" s="1"/>
      <c r="D623" s="8"/>
      <c r="E623" s="8"/>
      <c r="F623" s="4"/>
      <c r="G623" s="4"/>
      <c r="H623" s="4"/>
      <c r="I623" s="4"/>
      <c r="J623" s="9"/>
      <c r="K623" s="14"/>
      <c r="L623" s="36"/>
      <c r="M623" s="36"/>
      <c r="N623" s="36"/>
      <c r="O623" s="36"/>
      <c r="P623" s="36"/>
      <c r="Q623" s="36"/>
      <c r="R623" s="36"/>
      <c r="S623" s="36"/>
      <c r="T623" s="36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2.75">
      <c r="A624" s="8"/>
      <c r="B624" s="6"/>
      <c r="C624" s="1"/>
      <c r="D624" s="8"/>
      <c r="E624" s="8"/>
      <c r="F624" s="4"/>
      <c r="G624" s="4"/>
      <c r="H624" s="4"/>
      <c r="I624" s="4"/>
      <c r="J624" s="9"/>
      <c r="K624" s="14"/>
      <c r="L624" s="36"/>
      <c r="M624" s="36"/>
      <c r="N624" s="36"/>
      <c r="O624" s="36"/>
      <c r="P624" s="36"/>
      <c r="Q624" s="36"/>
      <c r="R624" s="36"/>
      <c r="S624" s="36"/>
      <c r="T624" s="36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2.75">
      <c r="A625" s="8"/>
      <c r="B625" s="6"/>
      <c r="C625" s="1"/>
      <c r="D625" s="8"/>
      <c r="E625" s="8"/>
      <c r="F625" s="4"/>
      <c r="G625" s="4"/>
      <c r="H625" s="4"/>
      <c r="I625" s="4"/>
      <c r="J625" s="9"/>
      <c r="K625" s="14"/>
      <c r="L625" s="36"/>
      <c r="M625" s="36"/>
      <c r="N625" s="36"/>
      <c r="O625" s="36"/>
      <c r="P625" s="36"/>
      <c r="Q625" s="36"/>
      <c r="R625" s="36"/>
      <c r="S625" s="36"/>
      <c r="T625" s="36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2.75">
      <c r="A626" s="8"/>
      <c r="B626" s="6"/>
      <c r="C626" s="1"/>
      <c r="D626" s="8"/>
      <c r="E626" s="8"/>
      <c r="F626" s="4"/>
      <c r="G626" s="4"/>
      <c r="H626" s="4"/>
      <c r="I626" s="4"/>
      <c r="J626" s="9"/>
      <c r="K626" s="14"/>
      <c r="L626" s="36"/>
      <c r="M626" s="36"/>
      <c r="N626" s="36"/>
      <c r="O626" s="36"/>
      <c r="P626" s="36"/>
      <c r="Q626" s="36"/>
      <c r="R626" s="36"/>
      <c r="S626" s="36"/>
      <c r="T626" s="36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2.75">
      <c r="A627" s="8"/>
      <c r="B627" s="6"/>
      <c r="C627" s="1"/>
      <c r="D627" s="8"/>
      <c r="E627" s="8"/>
      <c r="F627" s="4"/>
      <c r="G627" s="4"/>
      <c r="H627" s="4"/>
      <c r="I627" s="4"/>
      <c r="J627" s="9"/>
      <c r="K627" s="14"/>
      <c r="L627" s="36"/>
      <c r="M627" s="36"/>
      <c r="N627" s="36"/>
      <c r="O627" s="36"/>
      <c r="P627" s="36"/>
      <c r="Q627" s="36"/>
      <c r="R627" s="36"/>
      <c r="S627" s="36"/>
      <c r="T627" s="36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2.75">
      <c r="A628" s="8"/>
      <c r="B628" s="6"/>
      <c r="C628" s="1"/>
      <c r="D628" s="8"/>
      <c r="E628" s="8"/>
      <c r="F628" s="4"/>
      <c r="G628" s="4"/>
      <c r="H628" s="4"/>
      <c r="I628" s="4"/>
      <c r="J628" s="9"/>
      <c r="K628" s="14"/>
      <c r="L628" s="36"/>
      <c r="M628" s="36"/>
      <c r="N628" s="36"/>
      <c r="O628" s="36"/>
      <c r="P628" s="36"/>
      <c r="Q628" s="36"/>
      <c r="R628" s="36"/>
      <c r="S628" s="36"/>
      <c r="T628" s="36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2.75">
      <c r="A629" s="8"/>
      <c r="B629" s="6"/>
      <c r="C629" s="1"/>
      <c r="D629" s="8"/>
      <c r="E629" s="8"/>
      <c r="F629" s="4"/>
      <c r="G629" s="4"/>
      <c r="H629" s="4"/>
      <c r="I629" s="4"/>
      <c r="J629" s="9"/>
      <c r="K629" s="14"/>
      <c r="L629" s="36"/>
      <c r="M629" s="36"/>
      <c r="N629" s="36"/>
      <c r="O629" s="36"/>
      <c r="P629" s="36"/>
      <c r="Q629" s="36"/>
      <c r="R629" s="36"/>
      <c r="S629" s="36"/>
      <c r="T629" s="36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2.75">
      <c r="A630" s="8"/>
      <c r="B630" s="6"/>
      <c r="C630" s="1"/>
      <c r="D630" s="8"/>
      <c r="E630" s="8"/>
      <c r="F630" s="4"/>
      <c r="G630" s="4"/>
      <c r="H630" s="4"/>
      <c r="I630" s="4"/>
      <c r="J630" s="9"/>
      <c r="K630" s="14"/>
      <c r="L630" s="36"/>
      <c r="M630" s="36"/>
      <c r="N630" s="36"/>
      <c r="O630" s="36"/>
      <c r="P630" s="36"/>
      <c r="Q630" s="36"/>
      <c r="R630" s="36"/>
      <c r="S630" s="36"/>
      <c r="T630" s="36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2.75">
      <c r="A631" s="8"/>
      <c r="B631" s="6"/>
      <c r="C631" s="1"/>
      <c r="D631" s="8"/>
      <c r="E631" s="8"/>
      <c r="F631" s="4"/>
      <c r="G631" s="4"/>
      <c r="H631" s="4"/>
      <c r="I631" s="4"/>
      <c r="J631" s="9"/>
      <c r="K631" s="14"/>
      <c r="L631" s="36"/>
      <c r="M631" s="36"/>
      <c r="N631" s="36"/>
      <c r="O631" s="36"/>
      <c r="P631" s="36"/>
      <c r="Q631" s="36"/>
      <c r="R631" s="36"/>
      <c r="S631" s="36"/>
      <c r="T631" s="36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2.75">
      <c r="A632" s="8"/>
      <c r="B632" s="6"/>
      <c r="C632" s="1"/>
      <c r="D632" s="8"/>
      <c r="E632" s="8"/>
      <c r="F632" s="4"/>
      <c r="G632" s="4"/>
      <c r="H632" s="4"/>
      <c r="I632" s="4"/>
      <c r="J632" s="9"/>
      <c r="K632" s="14"/>
      <c r="L632" s="36"/>
      <c r="M632" s="36"/>
      <c r="N632" s="36"/>
      <c r="O632" s="36"/>
      <c r="P632" s="36"/>
      <c r="Q632" s="36"/>
      <c r="R632" s="36"/>
      <c r="S632" s="36"/>
      <c r="T632" s="36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2.75">
      <c r="A633" s="8"/>
      <c r="B633" s="6"/>
      <c r="C633" s="1"/>
      <c r="D633" s="8"/>
      <c r="E633" s="8"/>
      <c r="F633" s="4"/>
      <c r="G633" s="4"/>
      <c r="H633" s="4"/>
      <c r="I633" s="4"/>
      <c r="J633" s="9"/>
      <c r="K633" s="14"/>
      <c r="L633" s="36"/>
      <c r="M633" s="36"/>
      <c r="N633" s="36"/>
      <c r="O633" s="36"/>
      <c r="P633" s="36"/>
      <c r="Q633" s="36"/>
      <c r="R633" s="36"/>
      <c r="S633" s="36"/>
      <c r="T633" s="36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2.75">
      <c r="A634" s="8"/>
      <c r="B634" s="6"/>
      <c r="C634" s="1"/>
      <c r="D634" s="8"/>
      <c r="E634" s="8"/>
      <c r="F634" s="4"/>
      <c r="G634" s="4"/>
      <c r="H634" s="4"/>
      <c r="I634" s="4"/>
      <c r="J634" s="9"/>
      <c r="K634" s="14"/>
      <c r="L634" s="36"/>
      <c r="M634" s="36"/>
      <c r="N634" s="36"/>
      <c r="O634" s="36"/>
      <c r="P634" s="36"/>
      <c r="Q634" s="36"/>
      <c r="R634" s="36"/>
      <c r="S634" s="36"/>
      <c r="T634" s="36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2.75">
      <c r="A635" s="8"/>
      <c r="B635" s="6"/>
      <c r="C635" s="1"/>
      <c r="D635" s="8"/>
      <c r="E635" s="8"/>
      <c r="F635" s="4"/>
      <c r="G635" s="4"/>
      <c r="H635" s="4"/>
      <c r="I635" s="4"/>
      <c r="J635" s="9"/>
      <c r="K635" s="14"/>
      <c r="L635" s="36"/>
      <c r="M635" s="36"/>
      <c r="N635" s="36"/>
      <c r="O635" s="36"/>
      <c r="P635" s="36"/>
      <c r="Q635" s="36"/>
      <c r="R635" s="36"/>
      <c r="S635" s="36"/>
      <c r="T635" s="36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2.75">
      <c r="A636" s="8"/>
      <c r="B636" s="6"/>
      <c r="C636" s="1"/>
      <c r="D636" s="8"/>
      <c r="E636" s="8"/>
      <c r="F636" s="4"/>
      <c r="G636" s="4"/>
      <c r="H636" s="4"/>
      <c r="I636" s="4"/>
      <c r="J636" s="9"/>
      <c r="K636" s="14"/>
      <c r="L636" s="36"/>
      <c r="M636" s="36"/>
      <c r="N636" s="36"/>
      <c r="O636" s="36"/>
      <c r="P636" s="36"/>
      <c r="Q636" s="36"/>
      <c r="R636" s="36"/>
      <c r="S636" s="36"/>
      <c r="T636" s="36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2.75">
      <c r="A637" s="8"/>
      <c r="B637" s="6"/>
      <c r="C637" s="1"/>
      <c r="D637" s="8"/>
      <c r="E637" s="8"/>
      <c r="F637" s="4"/>
      <c r="G637" s="4"/>
      <c r="H637" s="4"/>
      <c r="I637" s="4"/>
      <c r="J637" s="9"/>
      <c r="K637" s="14"/>
      <c r="L637" s="36"/>
      <c r="M637" s="36"/>
      <c r="N637" s="36"/>
      <c r="O637" s="36"/>
      <c r="P637" s="36"/>
      <c r="Q637" s="36"/>
      <c r="R637" s="36"/>
      <c r="S637" s="36"/>
      <c r="T637" s="36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2.75">
      <c r="A638" s="8"/>
      <c r="B638" s="6"/>
      <c r="C638" s="1"/>
      <c r="D638" s="8"/>
      <c r="E638" s="8"/>
      <c r="F638" s="4"/>
      <c r="G638" s="4"/>
      <c r="H638" s="4"/>
      <c r="I638" s="4"/>
      <c r="J638" s="9"/>
      <c r="K638" s="14"/>
      <c r="L638" s="36"/>
      <c r="M638" s="36"/>
      <c r="N638" s="36"/>
      <c r="O638" s="36"/>
      <c r="P638" s="36"/>
      <c r="Q638" s="36"/>
      <c r="R638" s="36"/>
      <c r="S638" s="36"/>
      <c r="T638" s="36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2.75">
      <c r="A639" s="8"/>
      <c r="B639" s="6"/>
      <c r="C639" s="1"/>
      <c r="D639" s="8"/>
      <c r="E639" s="8"/>
      <c r="F639" s="4"/>
      <c r="G639" s="4"/>
      <c r="H639" s="4"/>
      <c r="I639" s="4"/>
      <c r="J639" s="9"/>
      <c r="K639" s="14"/>
      <c r="L639" s="36"/>
      <c r="M639" s="36"/>
      <c r="N639" s="36"/>
      <c r="O639" s="36"/>
      <c r="P639" s="36"/>
      <c r="Q639" s="36"/>
      <c r="R639" s="36"/>
      <c r="S639" s="36"/>
      <c r="T639" s="36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2.75">
      <c r="A640" s="8"/>
      <c r="B640" s="6"/>
      <c r="C640" s="1"/>
      <c r="D640" s="8"/>
      <c r="E640" s="8"/>
      <c r="F640" s="4"/>
      <c r="G640" s="4"/>
      <c r="H640" s="4"/>
      <c r="I640" s="4"/>
      <c r="J640" s="9"/>
      <c r="K640" s="14"/>
      <c r="L640" s="36"/>
      <c r="M640" s="36"/>
      <c r="N640" s="36"/>
      <c r="O640" s="36"/>
      <c r="P640" s="36"/>
      <c r="Q640" s="36"/>
      <c r="R640" s="36"/>
      <c r="S640" s="36"/>
      <c r="T640" s="36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2.75">
      <c r="A641" s="8"/>
      <c r="B641" s="6"/>
      <c r="C641" s="1"/>
      <c r="D641" s="8"/>
      <c r="E641" s="8"/>
      <c r="F641" s="4"/>
      <c r="G641" s="4"/>
      <c r="H641" s="4"/>
      <c r="I641" s="4"/>
      <c r="J641" s="9"/>
      <c r="K641" s="14"/>
      <c r="L641" s="36"/>
      <c r="M641" s="36"/>
      <c r="N641" s="36"/>
      <c r="O641" s="36"/>
      <c r="P641" s="36"/>
      <c r="Q641" s="36"/>
      <c r="R641" s="36"/>
      <c r="S641" s="36"/>
      <c r="T641" s="36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2.75">
      <c r="A642" s="8"/>
      <c r="B642" s="6"/>
      <c r="C642" s="1"/>
      <c r="D642" s="8"/>
      <c r="E642" s="8"/>
      <c r="F642" s="4"/>
      <c r="G642" s="4"/>
      <c r="H642" s="4"/>
      <c r="I642" s="4"/>
      <c r="J642" s="9"/>
      <c r="K642" s="14"/>
      <c r="L642" s="36"/>
      <c r="M642" s="36"/>
      <c r="N642" s="36"/>
      <c r="O642" s="36"/>
      <c r="P642" s="36"/>
      <c r="Q642" s="36"/>
      <c r="R642" s="36"/>
      <c r="S642" s="36"/>
      <c r="T642" s="36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2.75">
      <c r="A643" s="8"/>
      <c r="B643" s="6"/>
      <c r="C643" s="1"/>
      <c r="D643" s="8"/>
      <c r="E643" s="8"/>
      <c r="F643" s="4"/>
      <c r="G643" s="4"/>
      <c r="H643" s="4"/>
      <c r="I643" s="4"/>
      <c r="J643" s="9"/>
      <c r="K643" s="14"/>
      <c r="L643" s="36"/>
      <c r="M643" s="36"/>
      <c r="N643" s="36"/>
      <c r="O643" s="36"/>
      <c r="P643" s="36"/>
      <c r="Q643" s="36"/>
      <c r="R643" s="36"/>
      <c r="S643" s="36"/>
      <c r="T643" s="36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2.75">
      <c r="A644" s="8"/>
      <c r="B644" s="6"/>
      <c r="C644" s="1"/>
      <c r="D644" s="8"/>
      <c r="E644" s="8"/>
      <c r="F644" s="4"/>
      <c r="G644" s="4"/>
      <c r="H644" s="4"/>
      <c r="I644" s="4"/>
      <c r="J644" s="9"/>
      <c r="K644" s="14"/>
      <c r="L644" s="36"/>
      <c r="M644" s="36"/>
      <c r="N644" s="36"/>
      <c r="O644" s="36"/>
      <c r="P644" s="36"/>
      <c r="Q644" s="36"/>
      <c r="R644" s="36"/>
      <c r="S644" s="36"/>
      <c r="T644" s="36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2.75">
      <c r="A645" s="8"/>
      <c r="B645" s="6"/>
      <c r="C645" s="1"/>
      <c r="D645" s="8"/>
      <c r="E645" s="8"/>
      <c r="F645" s="4"/>
      <c r="G645" s="4"/>
      <c r="H645" s="4"/>
      <c r="I645" s="4"/>
      <c r="J645" s="9"/>
      <c r="K645" s="14"/>
      <c r="L645" s="36"/>
      <c r="M645" s="36"/>
      <c r="N645" s="36"/>
      <c r="O645" s="36"/>
      <c r="P645" s="36"/>
      <c r="Q645" s="36"/>
      <c r="R645" s="36"/>
      <c r="S645" s="36"/>
      <c r="T645" s="36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2.75">
      <c r="A646" s="8"/>
      <c r="B646" s="6"/>
      <c r="C646" s="1"/>
      <c r="D646" s="8"/>
      <c r="E646" s="8"/>
      <c r="F646" s="4"/>
      <c r="G646" s="4"/>
      <c r="H646" s="4"/>
      <c r="I646" s="4"/>
      <c r="J646" s="9"/>
      <c r="K646" s="14"/>
      <c r="L646" s="36"/>
      <c r="M646" s="36"/>
      <c r="N646" s="36"/>
      <c r="O646" s="36"/>
      <c r="P646" s="36"/>
      <c r="Q646" s="36"/>
      <c r="R646" s="36"/>
      <c r="S646" s="36"/>
      <c r="T646" s="36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2.75">
      <c r="A647" s="8"/>
      <c r="B647" s="6"/>
      <c r="C647" s="1"/>
      <c r="D647" s="8"/>
      <c r="E647" s="8"/>
      <c r="F647" s="4"/>
      <c r="G647" s="4"/>
      <c r="H647" s="4"/>
      <c r="I647" s="4"/>
      <c r="J647" s="9"/>
      <c r="K647" s="14"/>
      <c r="L647" s="36"/>
      <c r="M647" s="36"/>
      <c r="N647" s="36"/>
      <c r="O647" s="36"/>
      <c r="P647" s="36"/>
      <c r="Q647" s="36"/>
      <c r="R647" s="36"/>
      <c r="S647" s="36"/>
      <c r="T647" s="36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2.75">
      <c r="A648" s="8"/>
      <c r="B648" s="6"/>
      <c r="C648" s="1"/>
      <c r="D648" s="8"/>
      <c r="E648" s="8"/>
      <c r="F648" s="4"/>
      <c r="G648" s="4"/>
      <c r="H648" s="4"/>
      <c r="I648" s="4"/>
      <c r="J648" s="9"/>
      <c r="K648" s="14"/>
      <c r="L648" s="36"/>
      <c r="M648" s="36"/>
      <c r="N648" s="36"/>
      <c r="O648" s="36"/>
      <c r="P648" s="36"/>
      <c r="Q648" s="36"/>
      <c r="R648" s="36"/>
      <c r="S648" s="36"/>
      <c r="T648" s="36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2.75">
      <c r="A649" s="8"/>
      <c r="B649" s="6"/>
      <c r="C649" s="1"/>
      <c r="D649" s="8"/>
      <c r="E649" s="8"/>
      <c r="F649" s="4"/>
      <c r="G649" s="4"/>
      <c r="H649" s="4"/>
      <c r="I649" s="4"/>
      <c r="J649" s="9"/>
      <c r="K649" s="14"/>
      <c r="L649" s="36"/>
      <c r="M649" s="36"/>
      <c r="N649" s="36"/>
      <c r="O649" s="36"/>
      <c r="P649" s="36"/>
      <c r="Q649" s="36"/>
      <c r="R649" s="36"/>
      <c r="S649" s="36"/>
      <c r="T649" s="36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2.75">
      <c r="A650" s="8"/>
      <c r="B650" s="6"/>
      <c r="C650" s="1"/>
      <c r="D650" s="8"/>
      <c r="E650" s="8"/>
      <c r="F650" s="4"/>
      <c r="G650" s="4"/>
      <c r="H650" s="4"/>
      <c r="I650" s="4"/>
      <c r="J650" s="9"/>
      <c r="K650" s="14"/>
      <c r="L650" s="36"/>
      <c r="M650" s="36"/>
      <c r="N650" s="36"/>
      <c r="O650" s="36"/>
      <c r="P650" s="36"/>
      <c r="Q650" s="36"/>
      <c r="R650" s="36"/>
      <c r="S650" s="36"/>
      <c r="T650" s="36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2.75">
      <c r="A651" s="8"/>
      <c r="B651" s="6"/>
      <c r="C651" s="1"/>
      <c r="D651" s="8"/>
      <c r="E651" s="8"/>
      <c r="F651" s="4"/>
      <c r="G651" s="4"/>
      <c r="H651" s="4"/>
      <c r="I651" s="4"/>
      <c r="J651" s="9"/>
      <c r="K651" s="14"/>
      <c r="L651" s="36"/>
      <c r="M651" s="36"/>
      <c r="N651" s="36"/>
      <c r="O651" s="36"/>
      <c r="P651" s="36"/>
      <c r="Q651" s="36"/>
      <c r="R651" s="36"/>
      <c r="S651" s="36"/>
      <c r="T651" s="36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2.75">
      <c r="A652" s="8"/>
      <c r="B652" s="6"/>
      <c r="C652" s="1"/>
      <c r="D652" s="8"/>
      <c r="E652" s="8"/>
      <c r="F652" s="4"/>
      <c r="G652" s="4"/>
      <c r="H652" s="4"/>
      <c r="I652" s="4"/>
      <c r="J652" s="9"/>
      <c r="K652" s="14"/>
      <c r="L652" s="36"/>
      <c r="M652" s="36"/>
      <c r="N652" s="36"/>
      <c r="O652" s="36"/>
      <c r="P652" s="36"/>
      <c r="Q652" s="36"/>
      <c r="R652" s="36"/>
      <c r="S652" s="36"/>
      <c r="T652" s="36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2.75">
      <c r="A653" s="8"/>
      <c r="B653" s="6"/>
      <c r="C653" s="1"/>
      <c r="D653" s="8"/>
      <c r="E653" s="8"/>
      <c r="F653" s="4"/>
      <c r="G653" s="4"/>
      <c r="H653" s="4"/>
      <c r="I653" s="4"/>
      <c r="J653" s="9"/>
      <c r="K653" s="14"/>
      <c r="L653" s="36"/>
      <c r="M653" s="36"/>
      <c r="N653" s="36"/>
      <c r="O653" s="36"/>
      <c r="P653" s="36"/>
      <c r="Q653" s="36"/>
      <c r="R653" s="36"/>
      <c r="S653" s="36"/>
      <c r="T653" s="36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2.75">
      <c r="A654" s="8"/>
      <c r="B654" s="6"/>
      <c r="C654" s="1"/>
      <c r="D654" s="8"/>
      <c r="E654" s="8"/>
      <c r="F654" s="4"/>
      <c r="G654" s="4"/>
      <c r="H654" s="4"/>
      <c r="I654" s="4"/>
      <c r="J654" s="9"/>
      <c r="K654" s="14"/>
      <c r="L654" s="36"/>
      <c r="M654" s="36"/>
      <c r="N654" s="36"/>
      <c r="O654" s="36"/>
      <c r="P654" s="36"/>
      <c r="Q654" s="36"/>
      <c r="R654" s="36"/>
      <c r="S654" s="36"/>
      <c r="T654" s="36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2.75">
      <c r="A655" s="8"/>
      <c r="B655" s="6"/>
      <c r="C655" s="1"/>
      <c r="D655" s="8"/>
      <c r="E655" s="8"/>
      <c r="F655" s="4"/>
      <c r="G655" s="4"/>
      <c r="H655" s="4"/>
      <c r="I655" s="4"/>
      <c r="J655" s="9"/>
      <c r="K655" s="14"/>
      <c r="L655" s="36"/>
      <c r="M655" s="36"/>
      <c r="N655" s="36"/>
      <c r="O655" s="36"/>
      <c r="P655" s="36"/>
      <c r="Q655" s="36"/>
      <c r="R655" s="36"/>
      <c r="S655" s="36"/>
      <c r="T655" s="36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2.75">
      <c r="A656" s="8"/>
      <c r="B656" s="6"/>
      <c r="C656" s="1"/>
      <c r="D656" s="8"/>
      <c r="E656" s="8"/>
      <c r="F656" s="4"/>
      <c r="G656" s="4"/>
      <c r="H656" s="4"/>
      <c r="I656" s="4"/>
      <c r="J656" s="9"/>
      <c r="K656" s="14"/>
      <c r="L656" s="36"/>
      <c r="M656" s="36"/>
      <c r="N656" s="36"/>
      <c r="O656" s="36"/>
      <c r="P656" s="36"/>
      <c r="Q656" s="36"/>
      <c r="R656" s="36"/>
      <c r="S656" s="36"/>
      <c r="T656" s="36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2.75">
      <c r="A657" s="8"/>
      <c r="B657" s="6"/>
      <c r="C657" s="1"/>
      <c r="D657" s="8"/>
      <c r="E657" s="8"/>
      <c r="F657" s="4"/>
      <c r="G657" s="4"/>
      <c r="H657" s="4"/>
      <c r="I657" s="4"/>
      <c r="J657" s="9"/>
      <c r="K657" s="14"/>
      <c r="L657" s="36"/>
      <c r="M657" s="36"/>
      <c r="N657" s="36"/>
      <c r="O657" s="36"/>
      <c r="P657" s="36"/>
      <c r="Q657" s="36"/>
      <c r="R657" s="36"/>
      <c r="S657" s="36"/>
      <c r="T657" s="36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2.75">
      <c r="A658" s="8"/>
      <c r="B658" s="6"/>
      <c r="C658" s="1"/>
      <c r="D658" s="8"/>
      <c r="E658" s="8"/>
      <c r="F658" s="4"/>
      <c r="G658" s="4"/>
      <c r="H658" s="4"/>
      <c r="I658" s="4"/>
      <c r="J658" s="9"/>
      <c r="K658" s="14"/>
      <c r="L658" s="36"/>
      <c r="M658" s="36"/>
      <c r="N658" s="36"/>
      <c r="O658" s="36"/>
      <c r="P658" s="36"/>
      <c r="Q658" s="36"/>
      <c r="R658" s="36"/>
      <c r="S658" s="36"/>
      <c r="T658" s="36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2.75">
      <c r="A659" s="8"/>
      <c r="B659" s="6"/>
      <c r="C659" s="1"/>
      <c r="D659" s="8"/>
      <c r="E659" s="8"/>
      <c r="F659" s="4"/>
      <c r="G659" s="4"/>
      <c r="H659" s="4"/>
      <c r="I659" s="4"/>
      <c r="J659" s="9"/>
      <c r="K659" s="14"/>
      <c r="L659" s="36"/>
      <c r="M659" s="36"/>
      <c r="N659" s="36"/>
      <c r="O659" s="36"/>
      <c r="P659" s="36"/>
      <c r="Q659" s="36"/>
      <c r="R659" s="36"/>
      <c r="S659" s="36"/>
      <c r="T659" s="36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2.75">
      <c r="A660" s="8"/>
      <c r="B660" s="6"/>
      <c r="C660" s="1"/>
      <c r="D660" s="8"/>
      <c r="E660" s="8"/>
      <c r="F660" s="4"/>
      <c r="G660" s="4"/>
      <c r="H660" s="4"/>
      <c r="I660" s="4"/>
      <c r="J660" s="9"/>
      <c r="K660" s="14"/>
      <c r="L660" s="36"/>
      <c r="M660" s="36"/>
      <c r="N660" s="36"/>
      <c r="O660" s="36"/>
      <c r="P660" s="36"/>
      <c r="Q660" s="36"/>
      <c r="R660" s="36"/>
      <c r="S660" s="36"/>
      <c r="T660" s="36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2.75">
      <c r="A661" s="8"/>
      <c r="B661" s="6"/>
      <c r="C661" s="1"/>
      <c r="D661" s="8"/>
      <c r="E661" s="8"/>
      <c r="F661" s="4"/>
      <c r="G661" s="4"/>
      <c r="H661" s="4"/>
      <c r="I661" s="4"/>
      <c r="J661" s="9"/>
      <c r="K661" s="14"/>
      <c r="L661" s="36"/>
      <c r="M661" s="36"/>
      <c r="N661" s="36"/>
      <c r="O661" s="36"/>
      <c r="P661" s="36"/>
      <c r="Q661" s="36"/>
      <c r="R661" s="36"/>
      <c r="S661" s="36"/>
      <c r="T661" s="36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2.75">
      <c r="A662" s="8"/>
      <c r="B662" s="6"/>
      <c r="C662" s="1"/>
      <c r="D662" s="8"/>
      <c r="E662" s="8"/>
      <c r="F662" s="4"/>
      <c r="G662" s="4"/>
      <c r="H662" s="4"/>
      <c r="I662" s="4"/>
      <c r="J662" s="9"/>
      <c r="K662" s="14"/>
      <c r="L662" s="36"/>
      <c r="M662" s="36"/>
      <c r="N662" s="36"/>
      <c r="O662" s="36"/>
      <c r="P662" s="36"/>
      <c r="Q662" s="36"/>
      <c r="R662" s="36"/>
      <c r="S662" s="36"/>
      <c r="T662" s="36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2.75">
      <c r="A663" s="8"/>
      <c r="B663" s="6"/>
      <c r="C663" s="1"/>
      <c r="D663" s="8"/>
      <c r="E663" s="8"/>
      <c r="F663" s="4"/>
      <c r="G663" s="4"/>
      <c r="H663" s="4"/>
      <c r="I663" s="4"/>
      <c r="J663" s="9"/>
      <c r="K663" s="14"/>
      <c r="L663" s="36"/>
      <c r="M663" s="36"/>
      <c r="N663" s="36"/>
      <c r="O663" s="36"/>
      <c r="P663" s="36"/>
      <c r="Q663" s="36"/>
      <c r="R663" s="36"/>
      <c r="S663" s="36"/>
      <c r="T663" s="36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2.75">
      <c r="A664" s="8"/>
      <c r="B664" s="6"/>
      <c r="C664" s="1"/>
      <c r="D664" s="8"/>
      <c r="E664" s="8"/>
      <c r="F664" s="4"/>
      <c r="G664" s="4"/>
      <c r="H664" s="4"/>
      <c r="I664" s="4"/>
      <c r="J664" s="9"/>
      <c r="K664" s="14"/>
      <c r="L664" s="36"/>
      <c r="M664" s="36"/>
      <c r="N664" s="36"/>
      <c r="O664" s="36"/>
      <c r="P664" s="36"/>
      <c r="Q664" s="36"/>
      <c r="R664" s="36"/>
      <c r="S664" s="36"/>
      <c r="T664" s="36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2.75">
      <c r="A665" s="8"/>
      <c r="B665" s="6"/>
      <c r="C665" s="1"/>
      <c r="D665" s="8"/>
      <c r="E665" s="8"/>
      <c r="F665" s="4"/>
      <c r="G665" s="4"/>
      <c r="H665" s="4"/>
      <c r="I665" s="4"/>
      <c r="J665" s="9"/>
      <c r="K665" s="14"/>
      <c r="L665" s="36"/>
      <c r="M665" s="36"/>
      <c r="N665" s="36"/>
      <c r="O665" s="36"/>
      <c r="P665" s="36"/>
      <c r="Q665" s="36"/>
      <c r="R665" s="36"/>
      <c r="S665" s="36"/>
      <c r="T665" s="36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2.75">
      <c r="A666" s="8"/>
      <c r="B666" s="6"/>
      <c r="C666" s="1"/>
      <c r="D666" s="8"/>
      <c r="E666" s="8"/>
      <c r="F666" s="4"/>
      <c r="G666" s="4"/>
      <c r="H666" s="4"/>
      <c r="I666" s="4"/>
      <c r="J666" s="9"/>
      <c r="K666" s="14"/>
      <c r="L666" s="36"/>
      <c r="M666" s="36"/>
      <c r="N666" s="36"/>
      <c r="O666" s="36"/>
      <c r="P666" s="36"/>
      <c r="Q666" s="36"/>
      <c r="R666" s="36"/>
      <c r="S666" s="36"/>
      <c r="T666" s="36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2.75">
      <c r="A667" s="8"/>
      <c r="B667" s="6"/>
      <c r="C667" s="1"/>
      <c r="D667" s="8"/>
      <c r="E667" s="8"/>
      <c r="F667" s="4"/>
      <c r="G667" s="4"/>
      <c r="H667" s="4"/>
      <c r="I667" s="4"/>
      <c r="J667" s="9"/>
      <c r="K667" s="14"/>
      <c r="L667" s="36"/>
      <c r="M667" s="36"/>
      <c r="N667" s="36"/>
      <c r="O667" s="36"/>
      <c r="P667" s="36"/>
      <c r="Q667" s="36"/>
      <c r="R667" s="36"/>
      <c r="S667" s="36"/>
      <c r="T667" s="36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2.75">
      <c r="A668" s="8"/>
      <c r="B668" s="6"/>
      <c r="C668" s="1"/>
      <c r="D668" s="8"/>
      <c r="E668" s="8"/>
      <c r="F668" s="4"/>
      <c r="G668" s="4"/>
      <c r="H668" s="4"/>
      <c r="I668" s="4"/>
      <c r="J668" s="9"/>
      <c r="K668" s="14"/>
      <c r="L668" s="36"/>
      <c r="M668" s="36"/>
      <c r="N668" s="36"/>
      <c r="O668" s="36"/>
      <c r="P668" s="36"/>
      <c r="Q668" s="36"/>
      <c r="R668" s="36"/>
      <c r="S668" s="36"/>
      <c r="T668" s="36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2.75">
      <c r="A669" s="8"/>
      <c r="B669" s="6"/>
      <c r="C669" s="1"/>
      <c r="D669" s="8"/>
      <c r="E669" s="8"/>
      <c r="F669" s="4"/>
      <c r="G669" s="4"/>
      <c r="H669" s="4"/>
      <c r="I669" s="4"/>
      <c r="J669" s="9"/>
      <c r="K669" s="14"/>
      <c r="L669" s="36"/>
      <c r="M669" s="36"/>
      <c r="N669" s="36"/>
      <c r="O669" s="36"/>
      <c r="P669" s="36"/>
      <c r="Q669" s="36"/>
      <c r="R669" s="36"/>
      <c r="S669" s="36"/>
      <c r="T669" s="36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2.75">
      <c r="A670" s="8"/>
      <c r="B670" s="6"/>
      <c r="C670" s="1"/>
      <c r="D670" s="8"/>
      <c r="E670" s="8"/>
      <c r="F670" s="4"/>
      <c r="G670" s="4"/>
      <c r="H670" s="4"/>
      <c r="I670" s="4"/>
      <c r="J670" s="9"/>
      <c r="K670" s="14"/>
      <c r="L670" s="36"/>
      <c r="M670" s="36"/>
      <c r="N670" s="36"/>
      <c r="O670" s="36"/>
      <c r="P670" s="36"/>
      <c r="Q670" s="36"/>
      <c r="R670" s="36"/>
      <c r="S670" s="36"/>
      <c r="T670" s="36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2.75">
      <c r="A671" s="8"/>
      <c r="B671" s="6"/>
      <c r="C671" s="1"/>
      <c r="D671" s="8"/>
      <c r="E671" s="8"/>
      <c r="F671" s="4"/>
      <c r="G671" s="4"/>
      <c r="H671" s="4"/>
      <c r="I671" s="4"/>
      <c r="J671" s="9"/>
      <c r="K671" s="14"/>
      <c r="L671" s="36"/>
      <c r="M671" s="36"/>
      <c r="N671" s="36"/>
      <c r="O671" s="36"/>
      <c r="P671" s="36"/>
      <c r="Q671" s="36"/>
      <c r="R671" s="36"/>
      <c r="S671" s="36"/>
      <c r="T671" s="36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2.75">
      <c r="A672" s="8"/>
      <c r="B672" s="6"/>
      <c r="C672" s="1"/>
      <c r="D672" s="8"/>
      <c r="E672" s="8"/>
      <c r="F672" s="4"/>
      <c r="G672" s="4"/>
      <c r="H672" s="4"/>
      <c r="I672" s="4"/>
      <c r="J672" s="9"/>
      <c r="K672" s="14"/>
      <c r="L672" s="36"/>
      <c r="M672" s="36"/>
      <c r="N672" s="36"/>
      <c r="O672" s="36"/>
      <c r="P672" s="36"/>
      <c r="Q672" s="36"/>
      <c r="R672" s="36"/>
      <c r="S672" s="36"/>
      <c r="T672" s="36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2.75">
      <c r="A673" s="8"/>
      <c r="B673" s="6"/>
      <c r="C673" s="1"/>
      <c r="D673" s="8"/>
      <c r="E673" s="8"/>
      <c r="F673" s="4"/>
      <c r="G673" s="4"/>
      <c r="H673" s="4"/>
      <c r="I673" s="4"/>
      <c r="J673" s="9"/>
      <c r="K673" s="14"/>
      <c r="L673" s="36"/>
      <c r="M673" s="36"/>
      <c r="N673" s="36"/>
      <c r="O673" s="36"/>
      <c r="P673" s="36"/>
      <c r="Q673" s="36"/>
      <c r="R673" s="36"/>
      <c r="S673" s="36"/>
      <c r="T673" s="36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2.75">
      <c r="A674" s="8"/>
      <c r="B674" s="6"/>
      <c r="C674" s="1"/>
      <c r="D674" s="8"/>
      <c r="E674" s="8"/>
      <c r="F674" s="4"/>
      <c r="G674" s="4"/>
      <c r="H674" s="4"/>
      <c r="I674" s="4"/>
      <c r="J674" s="9"/>
      <c r="K674" s="14"/>
      <c r="L674" s="36"/>
      <c r="M674" s="36"/>
      <c r="N674" s="36"/>
      <c r="O674" s="36"/>
      <c r="P674" s="36"/>
      <c r="Q674" s="36"/>
      <c r="R674" s="36"/>
      <c r="S674" s="36"/>
      <c r="T674" s="36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2.75">
      <c r="A675" s="8"/>
      <c r="B675" s="6"/>
      <c r="C675" s="1"/>
      <c r="D675" s="8"/>
      <c r="E675" s="8"/>
      <c r="F675" s="4"/>
      <c r="G675" s="4"/>
      <c r="H675" s="4"/>
      <c r="I675" s="4"/>
      <c r="J675" s="9"/>
      <c r="K675" s="14"/>
      <c r="L675" s="36"/>
      <c r="M675" s="36"/>
      <c r="N675" s="36"/>
      <c r="O675" s="36"/>
      <c r="P675" s="36"/>
      <c r="Q675" s="36"/>
      <c r="R675" s="36"/>
      <c r="S675" s="36"/>
      <c r="T675" s="36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2.75">
      <c r="A676" s="8"/>
      <c r="B676" s="6"/>
      <c r="C676" s="1"/>
      <c r="D676" s="8"/>
      <c r="E676" s="8"/>
      <c r="F676" s="4"/>
      <c r="G676" s="4"/>
      <c r="H676" s="4"/>
      <c r="I676" s="4"/>
      <c r="J676" s="9"/>
      <c r="K676" s="14"/>
      <c r="L676" s="36"/>
      <c r="M676" s="36"/>
      <c r="N676" s="36"/>
      <c r="O676" s="36"/>
      <c r="P676" s="36"/>
      <c r="Q676" s="36"/>
      <c r="R676" s="36"/>
      <c r="S676" s="36"/>
      <c r="T676" s="36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2.75">
      <c r="A677" s="8"/>
      <c r="B677" s="6"/>
      <c r="C677" s="1"/>
      <c r="D677" s="8"/>
      <c r="E677" s="8"/>
      <c r="F677" s="4"/>
      <c r="G677" s="4"/>
      <c r="H677" s="4"/>
      <c r="I677" s="4"/>
      <c r="J677" s="9"/>
      <c r="K677" s="14"/>
      <c r="L677" s="36"/>
      <c r="M677" s="36"/>
      <c r="N677" s="36"/>
      <c r="O677" s="36"/>
      <c r="P677" s="36"/>
      <c r="Q677" s="36"/>
      <c r="R677" s="36"/>
      <c r="S677" s="36"/>
      <c r="T677" s="36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2.75">
      <c r="A678" s="8"/>
      <c r="B678" s="6"/>
      <c r="C678" s="1"/>
      <c r="D678" s="8"/>
      <c r="E678" s="8"/>
      <c r="F678" s="4"/>
      <c r="G678" s="4"/>
      <c r="H678" s="4"/>
      <c r="I678" s="4"/>
      <c r="J678" s="9"/>
      <c r="K678" s="14"/>
      <c r="L678" s="36"/>
      <c r="M678" s="36"/>
      <c r="N678" s="36"/>
      <c r="O678" s="36"/>
      <c r="P678" s="36"/>
      <c r="Q678" s="36"/>
      <c r="R678" s="36"/>
      <c r="S678" s="36"/>
      <c r="T678" s="36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2.75">
      <c r="A679" s="8"/>
      <c r="B679" s="6"/>
      <c r="C679" s="1"/>
      <c r="D679" s="8"/>
      <c r="E679" s="8"/>
      <c r="F679" s="4"/>
      <c r="G679" s="4"/>
      <c r="H679" s="4"/>
      <c r="I679" s="4"/>
      <c r="J679" s="9"/>
      <c r="K679" s="14"/>
      <c r="L679" s="36"/>
      <c r="M679" s="36"/>
      <c r="N679" s="36"/>
      <c r="O679" s="36"/>
      <c r="P679" s="36"/>
      <c r="Q679" s="36"/>
      <c r="R679" s="36"/>
      <c r="S679" s="36"/>
      <c r="T679" s="36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2.75">
      <c r="A680" s="8"/>
      <c r="B680" s="6"/>
      <c r="C680" s="1"/>
      <c r="D680" s="8"/>
      <c r="E680" s="8"/>
      <c r="F680" s="4"/>
      <c r="G680" s="4"/>
      <c r="H680" s="4"/>
      <c r="I680" s="4"/>
      <c r="J680" s="9"/>
      <c r="K680" s="14"/>
      <c r="L680" s="36"/>
      <c r="M680" s="36"/>
      <c r="N680" s="36"/>
      <c r="O680" s="36"/>
      <c r="P680" s="36"/>
      <c r="Q680" s="36"/>
      <c r="R680" s="36"/>
      <c r="S680" s="36"/>
      <c r="T680" s="36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2.75">
      <c r="A681" s="8"/>
      <c r="B681" s="6"/>
      <c r="C681" s="1"/>
      <c r="D681" s="8"/>
      <c r="E681" s="8"/>
      <c r="F681" s="4"/>
      <c r="G681" s="4"/>
      <c r="H681" s="4"/>
      <c r="I681" s="4"/>
      <c r="J681" s="9"/>
      <c r="K681" s="14"/>
      <c r="L681" s="36"/>
      <c r="M681" s="36"/>
      <c r="N681" s="36"/>
      <c r="O681" s="36"/>
      <c r="P681" s="36"/>
      <c r="Q681" s="36"/>
      <c r="R681" s="36"/>
      <c r="S681" s="36"/>
      <c r="T681" s="36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2.75">
      <c r="A682" s="8"/>
      <c r="B682" s="6"/>
      <c r="C682" s="1"/>
      <c r="D682" s="8"/>
      <c r="E682" s="8"/>
      <c r="F682" s="4"/>
      <c r="G682" s="4"/>
      <c r="H682" s="4"/>
      <c r="I682" s="4"/>
      <c r="J682" s="9"/>
      <c r="K682" s="14"/>
      <c r="L682" s="36"/>
      <c r="M682" s="36"/>
      <c r="N682" s="36"/>
      <c r="O682" s="36"/>
      <c r="P682" s="36"/>
      <c r="Q682" s="36"/>
      <c r="R682" s="36"/>
      <c r="S682" s="36"/>
      <c r="T682" s="36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2.75">
      <c r="A683" s="8"/>
      <c r="B683" s="6"/>
      <c r="C683" s="1"/>
      <c r="D683" s="8"/>
      <c r="E683" s="8"/>
      <c r="F683" s="4"/>
      <c r="G683" s="4"/>
      <c r="H683" s="4"/>
      <c r="I683" s="4"/>
      <c r="J683" s="9"/>
      <c r="K683" s="14"/>
      <c r="L683" s="36"/>
      <c r="M683" s="36"/>
      <c r="N683" s="36"/>
      <c r="O683" s="36"/>
      <c r="P683" s="36"/>
      <c r="Q683" s="36"/>
      <c r="R683" s="36"/>
      <c r="S683" s="36"/>
      <c r="T683" s="36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2.75">
      <c r="A684" s="8"/>
      <c r="B684" s="6"/>
      <c r="C684" s="1"/>
      <c r="D684" s="8"/>
      <c r="E684" s="8"/>
      <c r="F684" s="4"/>
      <c r="G684" s="4"/>
      <c r="H684" s="4"/>
      <c r="I684" s="4"/>
      <c r="J684" s="9"/>
      <c r="K684" s="14"/>
      <c r="L684" s="36"/>
      <c r="M684" s="36"/>
      <c r="N684" s="36"/>
      <c r="O684" s="36"/>
      <c r="P684" s="36"/>
      <c r="Q684" s="36"/>
      <c r="R684" s="36"/>
      <c r="S684" s="36"/>
      <c r="T684" s="36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2.75">
      <c r="A685" s="8"/>
      <c r="B685" s="6"/>
      <c r="C685" s="1"/>
      <c r="D685" s="8"/>
      <c r="E685" s="8"/>
      <c r="F685" s="4"/>
      <c r="G685" s="4"/>
      <c r="H685" s="4"/>
      <c r="I685" s="4"/>
      <c r="J685" s="9"/>
      <c r="K685" s="14"/>
      <c r="L685" s="36"/>
      <c r="M685" s="36"/>
      <c r="N685" s="36"/>
      <c r="O685" s="36"/>
      <c r="P685" s="36"/>
      <c r="Q685" s="36"/>
      <c r="R685" s="36"/>
      <c r="S685" s="36"/>
      <c r="T685" s="36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2.75">
      <c r="A686" s="8"/>
      <c r="B686" s="6"/>
      <c r="C686" s="1"/>
      <c r="D686" s="8"/>
      <c r="E686" s="8"/>
      <c r="F686" s="4"/>
      <c r="G686" s="4"/>
      <c r="H686" s="4"/>
      <c r="I686" s="4"/>
      <c r="J686" s="9"/>
      <c r="K686" s="14"/>
      <c r="L686" s="36"/>
      <c r="M686" s="36"/>
      <c r="N686" s="36"/>
      <c r="O686" s="36"/>
      <c r="P686" s="36"/>
      <c r="Q686" s="36"/>
      <c r="R686" s="36"/>
      <c r="S686" s="36"/>
      <c r="T686" s="36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2.75">
      <c r="A687" s="8"/>
      <c r="B687" s="6"/>
      <c r="C687" s="1"/>
      <c r="D687" s="8"/>
      <c r="E687" s="8"/>
      <c r="F687" s="4"/>
      <c r="G687" s="4"/>
      <c r="H687" s="4"/>
      <c r="I687" s="4"/>
      <c r="J687" s="9"/>
      <c r="K687" s="14"/>
      <c r="L687" s="36"/>
      <c r="M687" s="36"/>
      <c r="N687" s="36"/>
      <c r="O687" s="36"/>
      <c r="P687" s="36"/>
      <c r="Q687" s="36"/>
      <c r="R687" s="36"/>
      <c r="S687" s="36"/>
      <c r="T687" s="36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2.75">
      <c r="A688" s="8"/>
      <c r="B688" s="6"/>
      <c r="C688" s="1"/>
      <c r="D688" s="8"/>
      <c r="E688" s="8"/>
      <c r="F688" s="4"/>
      <c r="G688" s="4"/>
      <c r="H688" s="4"/>
      <c r="I688" s="4"/>
      <c r="J688" s="9"/>
      <c r="K688" s="14"/>
      <c r="L688" s="36"/>
      <c r="M688" s="36"/>
      <c r="N688" s="36"/>
      <c r="O688" s="36"/>
      <c r="P688" s="36"/>
      <c r="Q688" s="36"/>
      <c r="R688" s="36"/>
      <c r="S688" s="36"/>
      <c r="T688" s="36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2.75">
      <c r="A689" s="8"/>
      <c r="B689" s="6"/>
      <c r="C689" s="1"/>
      <c r="D689" s="8"/>
      <c r="E689" s="8"/>
      <c r="F689" s="4"/>
      <c r="G689" s="4"/>
      <c r="H689" s="4"/>
      <c r="I689" s="4"/>
      <c r="J689" s="9"/>
      <c r="K689" s="14"/>
      <c r="L689" s="36"/>
      <c r="M689" s="36"/>
      <c r="N689" s="36"/>
      <c r="O689" s="36"/>
      <c r="P689" s="36"/>
      <c r="Q689" s="36"/>
      <c r="R689" s="36"/>
      <c r="S689" s="36"/>
      <c r="T689" s="36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2.75">
      <c r="A690" s="8"/>
      <c r="B690" s="6"/>
      <c r="C690" s="1"/>
      <c r="D690" s="8"/>
      <c r="E690" s="8"/>
      <c r="F690" s="4"/>
      <c r="G690" s="4"/>
      <c r="H690" s="4"/>
      <c r="I690" s="4"/>
      <c r="J690" s="9"/>
      <c r="K690" s="14"/>
      <c r="L690" s="36"/>
      <c r="M690" s="36"/>
      <c r="N690" s="36"/>
      <c r="O690" s="36"/>
      <c r="P690" s="36"/>
      <c r="Q690" s="36"/>
      <c r="R690" s="36"/>
      <c r="S690" s="36"/>
      <c r="T690" s="36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2.75">
      <c r="A691" s="8"/>
      <c r="B691" s="6"/>
      <c r="C691" s="1"/>
      <c r="D691" s="8"/>
      <c r="E691" s="8"/>
      <c r="F691" s="4"/>
      <c r="G691" s="4"/>
      <c r="H691" s="4"/>
      <c r="I691" s="4"/>
      <c r="J691" s="9"/>
      <c r="K691" s="14"/>
      <c r="L691" s="36"/>
      <c r="M691" s="36"/>
      <c r="N691" s="36"/>
      <c r="O691" s="36"/>
      <c r="P691" s="36"/>
      <c r="Q691" s="36"/>
      <c r="R691" s="36"/>
      <c r="S691" s="36"/>
      <c r="T691" s="36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2.75">
      <c r="A692" s="8"/>
      <c r="B692" s="6"/>
      <c r="C692" s="1"/>
      <c r="D692" s="8"/>
      <c r="E692" s="8"/>
      <c r="F692" s="4"/>
      <c r="G692" s="4"/>
      <c r="H692" s="4"/>
      <c r="I692" s="4"/>
      <c r="J692" s="9"/>
      <c r="K692" s="14"/>
      <c r="L692" s="36"/>
      <c r="M692" s="36"/>
      <c r="N692" s="36"/>
      <c r="O692" s="36"/>
      <c r="P692" s="36"/>
      <c r="Q692" s="36"/>
      <c r="R692" s="36"/>
      <c r="S692" s="36"/>
      <c r="T692" s="36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2.75">
      <c r="A693" s="8"/>
      <c r="B693" s="6"/>
      <c r="C693" s="1"/>
      <c r="D693" s="8"/>
      <c r="E693" s="8"/>
      <c r="F693" s="4"/>
      <c r="G693" s="4"/>
      <c r="H693" s="4"/>
      <c r="I693" s="4"/>
      <c r="J693" s="9"/>
      <c r="K693" s="14"/>
      <c r="L693" s="36"/>
      <c r="M693" s="36"/>
      <c r="N693" s="36"/>
      <c r="O693" s="36"/>
      <c r="P693" s="36"/>
      <c r="Q693" s="36"/>
      <c r="R693" s="36"/>
      <c r="S693" s="36"/>
      <c r="T693" s="36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2.75">
      <c r="A694" s="8"/>
      <c r="B694" s="6"/>
      <c r="C694" s="1"/>
      <c r="D694" s="8"/>
      <c r="E694" s="8"/>
      <c r="F694" s="4"/>
      <c r="G694" s="4"/>
      <c r="H694" s="4"/>
      <c r="I694" s="4"/>
      <c r="J694" s="9"/>
      <c r="K694" s="14"/>
      <c r="L694" s="36"/>
      <c r="M694" s="36"/>
      <c r="N694" s="36"/>
      <c r="O694" s="36"/>
      <c r="P694" s="36"/>
      <c r="Q694" s="36"/>
      <c r="R694" s="36"/>
      <c r="S694" s="36"/>
      <c r="T694" s="36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2.75">
      <c r="A695" s="8"/>
      <c r="B695" s="6"/>
      <c r="C695" s="1"/>
      <c r="D695" s="8"/>
      <c r="E695" s="8"/>
      <c r="F695" s="4"/>
      <c r="G695" s="4"/>
      <c r="H695" s="4"/>
      <c r="I695" s="4"/>
      <c r="J695" s="9"/>
      <c r="K695" s="14"/>
      <c r="L695" s="36"/>
      <c r="M695" s="36"/>
      <c r="N695" s="36"/>
      <c r="O695" s="36"/>
      <c r="P695" s="36"/>
      <c r="Q695" s="36"/>
      <c r="R695" s="36"/>
      <c r="S695" s="36"/>
      <c r="T695" s="36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2.75">
      <c r="A696" s="8"/>
      <c r="B696" s="6"/>
      <c r="C696" s="1"/>
      <c r="D696" s="8"/>
      <c r="E696" s="8"/>
      <c r="F696" s="4"/>
      <c r="G696" s="4"/>
      <c r="H696" s="4"/>
      <c r="I696" s="4"/>
      <c r="J696" s="9"/>
      <c r="K696" s="14"/>
      <c r="L696" s="36"/>
      <c r="M696" s="36"/>
      <c r="N696" s="36"/>
      <c r="O696" s="36"/>
      <c r="P696" s="36"/>
      <c r="Q696" s="36"/>
      <c r="R696" s="36"/>
      <c r="S696" s="36"/>
      <c r="T696" s="36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2.75">
      <c r="A697" s="8"/>
      <c r="B697" s="6"/>
      <c r="C697" s="1"/>
      <c r="D697" s="8"/>
      <c r="E697" s="8"/>
      <c r="F697" s="4"/>
      <c r="G697" s="4"/>
      <c r="H697" s="4"/>
      <c r="I697" s="4"/>
      <c r="J697" s="9"/>
      <c r="K697" s="14"/>
      <c r="L697" s="36"/>
      <c r="M697" s="36"/>
      <c r="N697" s="36"/>
      <c r="O697" s="36"/>
      <c r="P697" s="36"/>
      <c r="Q697" s="36"/>
      <c r="R697" s="36"/>
      <c r="S697" s="36"/>
      <c r="T697" s="36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2.75">
      <c r="A698" s="8"/>
      <c r="B698" s="6"/>
      <c r="C698" s="1"/>
      <c r="D698" s="8"/>
      <c r="E698" s="8"/>
      <c r="F698" s="4"/>
      <c r="G698" s="4"/>
      <c r="H698" s="4"/>
      <c r="I698" s="4"/>
      <c r="J698" s="9"/>
      <c r="K698" s="14"/>
      <c r="L698" s="36"/>
      <c r="M698" s="36"/>
      <c r="N698" s="36"/>
      <c r="O698" s="36"/>
      <c r="P698" s="36"/>
      <c r="Q698" s="36"/>
      <c r="R698" s="36"/>
      <c r="S698" s="36"/>
      <c r="T698" s="36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2.75">
      <c r="A699" s="8"/>
      <c r="B699" s="6"/>
      <c r="C699" s="1"/>
      <c r="D699" s="8"/>
      <c r="E699" s="8"/>
      <c r="F699" s="4"/>
      <c r="G699" s="4"/>
      <c r="H699" s="4"/>
      <c r="I699" s="4"/>
      <c r="J699" s="9"/>
      <c r="K699" s="14"/>
      <c r="L699" s="36"/>
      <c r="M699" s="36"/>
      <c r="N699" s="36"/>
      <c r="O699" s="36"/>
      <c r="P699" s="36"/>
      <c r="Q699" s="36"/>
      <c r="R699" s="36"/>
      <c r="S699" s="36"/>
      <c r="T699" s="36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2.75">
      <c r="A700" s="8"/>
      <c r="B700" s="6"/>
      <c r="C700" s="1"/>
      <c r="D700" s="8"/>
      <c r="E700" s="8"/>
      <c r="F700" s="4"/>
      <c r="G700" s="4"/>
      <c r="H700" s="4"/>
      <c r="I700" s="4"/>
      <c r="J700" s="9"/>
      <c r="K700" s="14"/>
      <c r="L700" s="36"/>
      <c r="M700" s="36"/>
      <c r="N700" s="36"/>
      <c r="O700" s="36"/>
      <c r="P700" s="36"/>
      <c r="Q700" s="36"/>
      <c r="R700" s="36"/>
      <c r="S700" s="36"/>
      <c r="T700" s="36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2.75">
      <c r="A701" s="8"/>
      <c r="B701" s="6"/>
      <c r="C701" s="1"/>
      <c r="D701" s="8"/>
      <c r="E701" s="8"/>
      <c r="F701" s="4"/>
      <c r="G701" s="4"/>
      <c r="H701" s="4"/>
      <c r="I701" s="4"/>
      <c r="J701" s="9"/>
      <c r="K701" s="14"/>
      <c r="L701" s="36"/>
      <c r="M701" s="36"/>
      <c r="N701" s="36"/>
      <c r="O701" s="36"/>
      <c r="P701" s="36"/>
      <c r="Q701" s="36"/>
      <c r="R701" s="36"/>
      <c r="S701" s="36"/>
      <c r="T701" s="36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2.75">
      <c r="A702" s="8"/>
      <c r="B702" s="6"/>
      <c r="C702" s="1"/>
      <c r="D702" s="8"/>
      <c r="E702" s="8"/>
      <c r="F702" s="4"/>
      <c r="G702" s="4"/>
      <c r="H702" s="4"/>
      <c r="I702" s="4"/>
      <c r="J702" s="9"/>
      <c r="K702" s="14"/>
      <c r="L702" s="36"/>
      <c r="M702" s="36"/>
      <c r="N702" s="36"/>
      <c r="O702" s="36"/>
      <c r="P702" s="36"/>
      <c r="Q702" s="36"/>
      <c r="R702" s="36"/>
      <c r="S702" s="36"/>
      <c r="T702" s="36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2.75">
      <c r="A703" s="8"/>
      <c r="B703" s="6"/>
      <c r="C703" s="1"/>
      <c r="D703" s="8"/>
      <c r="E703" s="8"/>
      <c r="F703" s="4"/>
      <c r="G703" s="4"/>
      <c r="H703" s="4"/>
      <c r="I703" s="4"/>
      <c r="J703" s="9"/>
      <c r="K703" s="14"/>
      <c r="L703" s="36"/>
      <c r="M703" s="36"/>
      <c r="N703" s="36"/>
      <c r="O703" s="36"/>
      <c r="P703" s="36"/>
      <c r="Q703" s="36"/>
      <c r="R703" s="36"/>
      <c r="S703" s="36"/>
      <c r="T703" s="36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2.75">
      <c r="A704" s="8"/>
      <c r="B704" s="6"/>
      <c r="C704" s="1"/>
      <c r="D704" s="8"/>
      <c r="E704" s="8"/>
      <c r="F704" s="4"/>
      <c r="G704" s="4"/>
      <c r="H704" s="4"/>
      <c r="I704" s="4"/>
      <c r="J704" s="9"/>
      <c r="K704" s="14"/>
      <c r="L704" s="36"/>
      <c r="M704" s="36"/>
      <c r="N704" s="36"/>
      <c r="O704" s="36"/>
      <c r="P704" s="36"/>
      <c r="Q704" s="36"/>
      <c r="R704" s="36"/>
      <c r="S704" s="36"/>
      <c r="T704" s="36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2.75">
      <c r="A705" s="8"/>
      <c r="B705" s="6"/>
      <c r="C705" s="1"/>
      <c r="D705" s="8"/>
      <c r="E705" s="8"/>
      <c r="F705" s="4"/>
      <c r="G705" s="4"/>
      <c r="H705" s="4"/>
      <c r="I705" s="4"/>
      <c r="J705" s="9"/>
      <c r="K705" s="14"/>
      <c r="L705" s="36"/>
      <c r="M705" s="36"/>
      <c r="N705" s="36"/>
      <c r="O705" s="36"/>
      <c r="P705" s="36"/>
      <c r="Q705" s="36"/>
      <c r="R705" s="36"/>
      <c r="S705" s="36"/>
      <c r="T705" s="36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2.75">
      <c r="A706" s="8"/>
      <c r="B706" s="6"/>
      <c r="C706" s="1"/>
      <c r="D706" s="8"/>
      <c r="E706" s="8"/>
      <c r="F706" s="4"/>
      <c r="G706" s="4"/>
      <c r="H706" s="4"/>
      <c r="I706" s="4"/>
      <c r="J706" s="9"/>
      <c r="K706" s="14"/>
      <c r="L706" s="36"/>
      <c r="M706" s="36"/>
      <c r="N706" s="36"/>
      <c r="O706" s="36"/>
      <c r="P706" s="36"/>
      <c r="Q706" s="36"/>
      <c r="R706" s="36"/>
      <c r="S706" s="36"/>
      <c r="T706" s="36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2.75">
      <c r="A707" s="8"/>
      <c r="B707" s="6"/>
      <c r="C707" s="1"/>
      <c r="D707" s="8"/>
      <c r="E707" s="8"/>
      <c r="F707" s="4"/>
      <c r="G707" s="4"/>
      <c r="H707" s="4"/>
      <c r="I707" s="4"/>
      <c r="J707" s="9"/>
      <c r="K707" s="14"/>
      <c r="L707" s="36"/>
      <c r="M707" s="36"/>
      <c r="N707" s="36"/>
      <c r="O707" s="36"/>
      <c r="P707" s="36"/>
      <c r="Q707" s="36"/>
      <c r="R707" s="36"/>
      <c r="S707" s="36"/>
      <c r="T707" s="36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2.75">
      <c r="A708" s="8"/>
      <c r="B708" s="6"/>
      <c r="C708" s="1"/>
      <c r="D708" s="8"/>
      <c r="E708" s="8"/>
      <c r="F708" s="4"/>
      <c r="G708" s="4"/>
      <c r="H708" s="4"/>
      <c r="I708" s="4"/>
      <c r="J708" s="9"/>
      <c r="K708" s="14"/>
      <c r="L708" s="36"/>
      <c r="M708" s="36"/>
      <c r="N708" s="36"/>
      <c r="O708" s="36"/>
      <c r="P708" s="36"/>
      <c r="Q708" s="36"/>
      <c r="R708" s="36"/>
      <c r="S708" s="36"/>
      <c r="T708" s="36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2.75">
      <c r="A709" s="8"/>
      <c r="B709" s="6"/>
      <c r="C709" s="1"/>
      <c r="D709" s="8"/>
      <c r="E709" s="8"/>
      <c r="F709" s="4"/>
      <c r="G709" s="4"/>
      <c r="H709" s="4"/>
      <c r="I709" s="4"/>
      <c r="J709" s="9"/>
      <c r="K709" s="14"/>
      <c r="L709" s="36"/>
      <c r="M709" s="36"/>
      <c r="N709" s="36"/>
      <c r="O709" s="36"/>
      <c r="P709" s="36"/>
      <c r="Q709" s="36"/>
      <c r="R709" s="36"/>
      <c r="S709" s="36"/>
      <c r="T709" s="36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2.75">
      <c r="A710" s="8"/>
      <c r="B710" s="6"/>
      <c r="C710" s="1"/>
      <c r="D710" s="8"/>
      <c r="E710" s="8"/>
      <c r="F710" s="4"/>
      <c r="G710" s="4"/>
      <c r="H710" s="4"/>
      <c r="I710" s="4"/>
      <c r="J710" s="9"/>
      <c r="K710" s="14"/>
      <c r="L710" s="36"/>
      <c r="M710" s="36"/>
      <c r="N710" s="36"/>
      <c r="O710" s="36"/>
      <c r="P710" s="36"/>
      <c r="Q710" s="36"/>
      <c r="R710" s="36"/>
      <c r="S710" s="36"/>
      <c r="T710" s="36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2.75">
      <c r="A711" s="8"/>
      <c r="B711" s="6"/>
      <c r="C711" s="1"/>
      <c r="D711" s="8"/>
      <c r="E711" s="8"/>
      <c r="F711" s="4"/>
      <c r="G711" s="4"/>
      <c r="H711" s="4"/>
      <c r="I711" s="4"/>
      <c r="J711" s="9"/>
      <c r="K711" s="14"/>
      <c r="L711" s="36"/>
      <c r="M711" s="36"/>
      <c r="N711" s="36"/>
      <c r="O711" s="36"/>
      <c r="P711" s="36"/>
      <c r="Q711" s="36"/>
      <c r="R711" s="36"/>
      <c r="S711" s="36"/>
      <c r="T711" s="36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2.75">
      <c r="A712" s="8"/>
      <c r="B712" s="6"/>
      <c r="C712" s="1"/>
      <c r="D712" s="8"/>
      <c r="E712" s="8"/>
      <c r="F712" s="4"/>
      <c r="G712" s="4"/>
      <c r="H712" s="4"/>
      <c r="I712" s="4"/>
      <c r="J712" s="9"/>
      <c r="K712" s="14"/>
      <c r="L712" s="36"/>
      <c r="M712" s="36"/>
      <c r="N712" s="36"/>
      <c r="O712" s="36"/>
      <c r="P712" s="36"/>
      <c r="Q712" s="36"/>
      <c r="R712" s="36"/>
      <c r="S712" s="36"/>
      <c r="T712" s="36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2.75">
      <c r="A713" s="8"/>
      <c r="B713" s="6"/>
      <c r="C713" s="1"/>
      <c r="D713" s="8"/>
      <c r="E713" s="8"/>
      <c r="F713" s="4"/>
      <c r="G713" s="4"/>
      <c r="H713" s="4"/>
      <c r="I713" s="4"/>
      <c r="J713" s="9"/>
      <c r="K713" s="14"/>
      <c r="L713" s="36"/>
      <c r="M713" s="36"/>
      <c r="N713" s="36"/>
      <c r="O713" s="36"/>
      <c r="P713" s="36"/>
      <c r="Q713" s="36"/>
      <c r="R713" s="36"/>
      <c r="S713" s="36"/>
      <c r="T713" s="36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2.75">
      <c r="A714" s="8"/>
      <c r="B714" s="6"/>
      <c r="C714" s="1"/>
      <c r="D714" s="8"/>
      <c r="E714" s="8"/>
      <c r="F714" s="4"/>
      <c r="G714" s="4"/>
      <c r="H714" s="4"/>
      <c r="I714" s="4"/>
      <c r="J714" s="9"/>
      <c r="K714" s="14"/>
      <c r="L714" s="36"/>
      <c r="M714" s="36"/>
      <c r="N714" s="36"/>
      <c r="O714" s="36"/>
      <c r="P714" s="36"/>
      <c r="Q714" s="36"/>
      <c r="R714" s="36"/>
      <c r="S714" s="36"/>
      <c r="T714" s="36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2.75">
      <c r="A715" s="8"/>
      <c r="B715" s="6"/>
      <c r="C715" s="1"/>
      <c r="D715" s="8"/>
      <c r="E715" s="8"/>
      <c r="F715" s="4"/>
      <c r="G715" s="4"/>
      <c r="H715" s="4"/>
      <c r="I715" s="4"/>
      <c r="J715" s="9"/>
      <c r="K715" s="14"/>
      <c r="L715" s="36"/>
      <c r="M715" s="36"/>
      <c r="N715" s="36"/>
      <c r="O715" s="36"/>
      <c r="P715" s="36"/>
      <c r="Q715" s="36"/>
      <c r="R715" s="36"/>
      <c r="S715" s="36"/>
      <c r="T715" s="36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2.75">
      <c r="A716" s="8"/>
      <c r="B716" s="6"/>
      <c r="C716" s="1"/>
      <c r="D716" s="8"/>
      <c r="E716" s="8"/>
      <c r="F716" s="4"/>
      <c r="G716" s="4"/>
      <c r="H716" s="4"/>
      <c r="I716" s="4"/>
      <c r="J716" s="9"/>
      <c r="K716" s="14"/>
      <c r="L716" s="36"/>
      <c r="M716" s="36"/>
      <c r="N716" s="36"/>
      <c r="O716" s="36"/>
      <c r="P716" s="36"/>
      <c r="Q716" s="36"/>
      <c r="R716" s="36"/>
      <c r="S716" s="36"/>
      <c r="T716" s="36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2.75">
      <c r="A717" s="8"/>
      <c r="B717" s="6"/>
      <c r="C717" s="1"/>
      <c r="D717" s="8"/>
      <c r="E717" s="8"/>
      <c r="F717" s="4"/>
      <c r="G717" s="4"/>
      <c r="H717" s="4"/>
      <c r="I717" s="4"/>
      <c r="J717" s="9"/>
      <c r="K717" s="14"/>
      <c r="L717" s="36"/>
      <c r="M717" s="36"/>
      <c r="N717" s="36"/>
      <c r="O717" s="36"/>
      <c r="P717" s="36"/>
      <c r="Q717" s="36"/>
      <c r="R717" s="36"/>
      <c r="S717" s="36"/>
      <c r="T717" s="36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2.75">
      <c r="A718" s="8"/>
      <c r="B718" s="6"/>
      <c r="C718" s="1"/>
      <c r="D718" s="8"/>
      <c r="E718" s="8"/>
      <c r="F718" s="4"/>
      <c r="G718" s="4"/>
      <c r="H718" s="4"/>
      <c r="I718" s="4"/>
      <c r="J718" s="9"/>
      <c r="K718" s="14"/>
      <c r="L718" s="36"/>
      <c r="M718" s="36"/>
      <c r="N718" s="36"/>
      <c r="O718" s="36"/>
      <c r="P718" s="36"/>
      <c r="Q718" s="36"/>
      <c r="R718" s="36"/>
      <c r="S718" s="36"/>
      <c r="T718" s="36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2.75">
      <c r="A719" s="8"/>
      <c r="B719" s="6"/>
      <c r="C719" s="1"/>
      <c r="D719" s="8"/>
      <c r="E719" s="8"/>
      <c r="F719" s="4"/>
      <c r="G719" s="4"/>
      <c r="H719" s="4"/>
      <c r="I719" s="4"/>
      <c r="J719" s="9"/>
      <c r="K719" s="14"/>
      <c r="L719" s="36"/>
      <c r="M719" s="36"/>
      <c r="N719" s="36"/>
      <c r="O719" s="36"/>
      <c r="P719" s="36"/>
      <c r="Q719" s="36"/>
      <c r="R719" s="36"/>
      <c r="S719" s="36"/>
      <c r="T719" s="36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2.75">
      <c r="A720" s="8"/>
      <c r="B720" s="6"/>
      <c r="C720" s="1"/>
      <c r="D720" s="8"/>
      <c r="E720" s="8"/>
      <c r="F720" s="4"/>
      <c r="G720" s="4"/>
      <c r="H720" s="4"/>
      <c r="I720" s="4"/>
      <c r="J720" s="9"/>
      <c r="K720" s="14"/>
      <c r="L720" s="36"/>
      <c r="M720" s="36"/>
      <c r="N720" s="36"/>
      <c r="O720" s="36"/>
      <c r="P720" s="36"/>
      <c r="Q720" s="36"/>
      <c r="R720" s="36"/>
      <c r="S720" s="36"/>
      <c r="T720" s="36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2.75">
      <c r="A721" s="8"/>
      <c r="B721" s="6"/>
      <c r="C721" s="1"/>
      <c r="D721" s="8"/>
      <c r="E721" s="8"/>
      <c r="F721" s="4"/>
      <c r="G721" s="4"/>
      <c r="H721" s="4"/>
      <c r="I721" s="4"/>
      <c r="J721" s="9"/>
      <c r="K721" s="14"/>
      <c r="L721" s="36"/>
      <c r="M721" s="36"/>
      <c r="N721" s="36"/>
      <c r="O721" s="36"/>
      <c r="P721" s="36"/>
      <c r="Q721" s="36"/>
      <c r="R721" s="36"/>
      <c r="S721" s="36"/>
      <c r="T721" s="36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2.75">
      <c r="A722" s="8"/>
      <c r="B722" s="6"/>
      <c r="C722" s="1"/>
      <c r="D722" s="8"/>
      <c r="E722" s="8"/>
      <c r="F722" s="4"/>
      <c r="G722" s="4"/>
      <c r="H722" s="4"/>
      <c r="I722" s="4"/>
      <c r="J722" s="9"/>
      <c r="K722" s="14"/>
      <c r="L722" s="36"/>
      <c r="M722" s="36"/>
      <c r="N722" s="36"/>
      <c r="O722" s="36"/>
      <c r="P722" s="36"/>
      <c r="Q722" s="36"/>
      <c r="R722" s="36"/>
      <c r="S722" s="36"/>
      <c r="T722" s="36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2.75">
      <c r="A723" s="8"/>
      <c r="B723" s="6"/>
      <c r="C723" s="1"/>
      <c r="D723" s="8"/>
      <c r="E723" s="8"/>
      <c r="F723" s="4"/>
      <c r="G723" s="4"/>
      <c r="H723" s="4"/>
      <c r="I723" s="4"/>
      <c r="J723" s="9"/>
      <c r="K723" s="14"/>
      <c r="L723" s="36"/>
      <c r="M723" s="36"/>
      <c r="N723" s="36"/>
      <c r="O723" s="36"/>
      <c r="P723" s="36"/>
      <c r="Q723" s="36"/>
      <c r="R723" s="36"/>
      <c r="S723" s="36"/>
      <c r="T723" s="36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2.75">
      <c r="A724" s="8"/>
      <c r="B724" s="6"/>
      <c r="C724" s="1"/>
      <c r="D724" s="8"/>
      <c r="E724" s="8"/>
      <c r="F724" s="4"/>
      <c r="G724" s="4"/>
      <c r="H724" s="4"/>
      <c r="I724" s="4"/>
      <c r="J724" s="9"/>
      <c r="K724" s="14"/>
      <c r="L724" s="36"/>
      <c r="M724" s="36"/>
      <c r="N724" s="36"/>
      <c r="O724" s="36"/>
      <c r="P724" s="36"/>
      <c r="Q724" s="36"/>
      <c r="R724" s="36"/>
      <c r="S724" s="36"/>
      <c r="T724" s="36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2.75">
      <c r="A725" s="8"/>
      <c r="B725" s="6"/>
      <c r="C725" s="1"/>
      <c r="D725" s="8"/>
      <c r="E725" s="8"/>
      <c r="F725" s="4"/>
      <c r="G725" s="4"/>
      <c r="H725" s="4"/>
      <c r="I725" s="4"/>
      <c r="J725" s="9"/>
      <c r="K725" s="14"/>
      <c r="L725" s="36"/>
      <c r="M725" s="36"/>
      <c r="N725" s="36"/>
      <c r="O725" s="36"/>
      <c r="P725" s="36"/>
      <c r="Q725" s="36"/>
      <c r="R725" s="36"/>
      <c r="S725" s="36"/>
      <c r="T725" s="36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2.75">
      <c r="A726" s="8"/>
      <c r="B726" s="6"/>
      <c r="C726" s="1"/>
      <c r="D726" s="8"/>
      <c r="E726" s="8"/>
      <c r="F726" s="4"/>
      <c r="G726" s="4"/>
      <c r="H726" s="4"/>
      <c r="I726" s="4"/>
      <c r="J726" s="9"/>
      <c r="K726" s="14"/>
      <c r="L726" s="36"/>
      <c r="M726" s="36"/>
      <c r="N726" s="36"/>
      <c r="O726" s="36"/>
      <c r="P726" s="36"/>
      <c r="Q726" s="36"/>
      <c r="R726" s="36"/>
      <c r="S726" s="36"/>
      <c r="T726" s="36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2.75">
      <c r="A727" s="8"/>
      <c r="B727" s="6"/>
      <c r="C727" s="1"/>
      <c r="D727" s="8"/>
      <c r="E727" s="8"/>
      <c r="F727" s="4"/>
      <c r="G727" s="4"/>
      <c r="H727" s="4"/>
      <c r="I727" s="4"/>
      <c r="J727" s="9"/>
      <c r="K727" s="14"/>
      <c r="L727" s="36"/>
      <c r="M727" s="36"/>
      <c r="N727" s="36"/>
      <c r="O727" s="36"/>
      <c r="P727" s="36"/>
      <c r="Q727" s="36"/>
      <c r="R727" s="36"/>
      <c r="S727" s="36"/>
      <c r="T727" s="36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2.75">
      <c r="A728" s="8"/>
      <c r="B728" s="6"/>
      <c r="C728" s="1"/>
      <c r="D728" s="8"/>
      <c r="E728" s="8"/>
      <c r="F728" s="4"/>
      <c r="G728" s="4"/>
      <c r="H728" s="4"/>
      <c r="I728" s="4"/>
      <c r="J728" s="9"/>
      <c r="K728" s="14"/>
      <c r="L728" s="36"/>
      <c r="M728" s="36"/>
      <c r="N728" s="36"/>
      <c r="O728" s="36"/>
      <c r="P728" s="36"/>
      <c r="Q728" s="36"/>
      <c r="R728" s="36"/>
      <c r="S728" s="36"/>
      <c r="T728" s="36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2.75">
      <c r="A729" s="8"/>
      <c r="B729" s="6"/>
      <c r="C729" s="1"/>
      <c r="D729" s="8"/>
      <c r="E729" s="8"/>
      <c r="F729" s="4"/>
      <c r="G729" s="4"/>
      <c r="H729" s="4"/>
      <c r="I729" s="4"/>
      <c r="J729" s="9"/>
      <c r="K729" s="14"/>
      <c r="L729" s="36"/>
      <c r="M729" s="36"/>
      <c r="N729" s="36"/>
      <c r="O729" s="36"/>
      <c r="P729" s="36"/>
      <c r="Q729" s="36"/>
      <c r="R729" s="36"/>
      <c r="S729" s="36"/>
      <c r="T729" s="36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2.75">
      <c r="A730" s="8"/>
      <c r="B730" s="6"/>
      <c r="C730" s="1"/>
      <c r="D730" s="8"/>
      <c r="E730" s="8"/>
      <c r="F730" s="4"/>
      <c r="G730" s="4"/>
      <c r="H730" s="4"/>
      <c r="I730" s="4"/>
      <c r="J730" s="9"/>
      <c r="K730" s="14"/>
      <c r="L730" s="36"/>
      <c r="M730" s="36"/>
      <c r="N730" s="36"/>
      <c r="O730" s="36"/>
      <c r="P730" s="36"/>
      <c r="Q730" s="36"/>
      <c r="R730" s="36"/>
      <c r="S730" s="36"/>
      <c r="T730" s="36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2.75">
      <c r="A731" s="8"/>
      <c r="B731" s="6"/>
      <c r="C731" s="1"/>
      <c r="D731" s="8"/>
      <c r="E731" s="8"/>
      <c r="F731" s="4"/>
      <c r="G731" s="4"/>
      <c r="H731" s="4"/>
      <c r="I731" s="4"/>
      <c r="J731" s="9"/>
      <c r="K731" s="14"/>
      <c r="L731" s="36"/>
      <c r="M731" s="36"/>
      <c r="N731" s="36"/>
      <c r="O731" s="36"/>
      <c r="P731" s="36"/>
      <c r="Q731" s="36"/>
      <c r="R731" s="36"/>
      <c r="S731" s="36"/>
      <c r="T731" s="36"/>
      <c r="U731" s="11"/>
      <c r="V731" s="11"/>
      <c r="W731" s="11"/>
      <c r="X731" s="11"/>
      <c r="Y731" s="11"/>
      <c r="Z731" s="11"/>
      <c r="AA731" s="11"/>
      <c r="AB731" s="11"/>
      <c r="AC731" s="11"/>
    </row>
  </sheetData>
  <sheetProtection/>
  <printOptions/>
  <pageMargins left="0.5" right="0" top="0.75" bottom="0.75" header="0.5" footer="0.5"/>
  <pageSetup fitToHeight="3" fitToWidth="1" orientation="landscape" scale="53" r:id="rId1"/>
  <headerFooter alignWithMargins="0">
    <oddFooter>&amp;LResponse to Faculty Resolution-Appendix B&amp;C&amp;P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3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25.421875" style="0" customWidth="1"/>
    <col min="4" max="4" width="8.00390625" style="0" customWidth="1"/>
    <col min="5" max="5" width="5.28125" style="0" customWidth="1"/>
    <col min="6" max="6" width="5.421875" style="0" customWidth="1"/>
    <col min="7" max="7" width="6.140625" style="0" customWidth="1"/>
    <col min="8" max="8" width="4.140625" style="0" customWidth="1"/>
    <col min="9" max="9" width="7.28125" style="0" customWidth="1"/>
    <col min="10" max="10" width="7.8515625" style="0" customWidth="1"/>
    <col min="11" max="11" width="10.421875" style="0" customWidth="1"/>
    <col min="12" max="12" width="8.140625" style="0" customWidth="1"/>
    <col min="13" max="13" width="7.140625" style="0" customWidth="1"/>
    <col min="14" max="14" width="7.28125" style="0" customWidth="1"/>
    <col min="15" max="15" width="7.7109375" style="0" customWidth="1"/>
    <col min="16" max="16" width="7.57421875" style="0" customWidth="1"/>
    <col min="18" max="18" width="7.8515625" style="0" customWidth="1"/>
    <col min="19" max="19" width="6.28125" style="0" customWidth="1"/>
    <col min="20" max="20" width="9.00390625" style="0" customWidth="1"/>
    <col min="21" max="21" width="12.421875" style="0" customWidth="1"/>
    <col min="22" max="22" width="12.57421875" style="0" customWidth="1"/>
    <col min="23" max="23" width="12.00390625" style="0" customWidth="1"/>
    <col min="24" max="24" width="11.8515625" style="0" customWidth="1"/>
    <col min="25" max="25" width="11.57421875" style="0" customWidth="1"/>
    <col min="26" max="27" width="12.28125" style="0" customWidth="1"/>
    <col min="28" max="28" width="11.140625" style="0" customWidth="1"/>
    <col min="29" max="29" width="13.421875" style="0" customWidth="1"/>
  </cols>
  <sheetData>
    <row r="1" ht="12.75">
      <c r="H1" s="97" t="s">
        <v>353</v>
      </c>
    </row>
    <row r="2" spans="1:29" ht="76.5">
      <c r="A2" s="7" t="s">
        <v>0</v>
      </c>
      <c r="B2" s="5" t="s">
        <v>1</v>
      </c>
      <c r="C2" s="2" t="s">
        <v>2</v>
      </c>
      <c r="D2" s="7" t="s">
        <v>3</v>
      </c>
      <c r="E2" s="7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0" t="s">
        <v>302</v>
      </c>
      <c r="K2" s="13" t="s">
        <v>303</v>
      </c>
      <c r="L2" s="10" t="s">
        <v>304</v>
      </c>
      <c r="M2" s="10" t="s">
        <v>326</v>
      </c>
      <c r="N2" s="10" t="s">
        <v>327</v>
      </c>
      <c r="O2" s="10" t="s">
        <v>328</v>
      </c>
      <c r="P2" s="10" t="s">
        <v>329</v>
      </c>
      <c r="Q2" s="10" t="s">
        <v>352</v>
      </c>
      <c r="R2" s="10" t="s">
        <v>330</v>
      </c>
      <c r="S2" s="10" t="s">
        <v>331</v>
      </c>
      <c r="T2" s="10" t="s">
        <v>332</v>
      </c>
      <c r="U2" s="12" t="s">
        <v>9</v>
      </c>
      <c r="V2" s="12" t="s">
        <v>10</v>
      </c>
      <c r="W2" s="12" t="s">
        <v>11</v>
      </c>
      <c r="X2" s="12" t="s">
        <v>12</v>
      </c>
      <c r="Y2" s="12" t="s">
        <v>13</v>
      </c>
      <c r="Z2" s="12" t="s">
        <v>14</v>
      </c>
      <c r="AA2" s="12" t="s">
        <v>15</v>
      </c>
      <c r="AB2" s="12" t="s">
        <v>16</v>
      </c>
      <c r="AC2" s="12" t="s">
        <v>17</v>
      </c>
    </row>
    <row r="4" spans="1:29" ht="12.75">
      <c r="A4" s="8" t="s">
        <v>29</v>
      </c>
      <c r="B4" s="6" t="s">
        <v>42</v>
      </c>
      <c r="C4" s="1" t="s">
        <v>43</v>
      </c>
      <c r="D4" s="8" t="s">
        <v>21</v>
      </c>
      <c r="E4" s="8">
        <v>15</v>
      </c>
      <c r="F4" s="4" t="s">
        <v>22</v>
      </c>
      <c r="G4" s="4" t="s">
        <v>22</v>
      </c>
      <c r="H4" s="4" t="s">
        <v>22</v>
      </c>
      <c r="I4" s="4" t="s">
        <v>23</v>
      </c>
      <c r="J4" s="9"/>
      <c r="K4" s="14">
        <f aca="true" t="shared" si="0" ref="K4:K12">IF(J4&gt;0,U4/J4,"")</f>
      </c>
      <c r="L4" s="15">
        <f aca="true" t="shared" si="1" ref="L4:L12">IF(AC4&gt;0,Z4/AC4,"")</f>
        <v>0.07172975751625511</v>
      </c>
      <c r="M4" s="15">
        <f aca="true" t="shared" si="2" ref="M4:M12">U4/AC4</f>
        <v>0.33106024118704036</v>
      </c>
      <c r="N4" s="15">
        <f aca="true" t="shared" si="3" ref="N4:N12">V4/AC4</f>
        <v>0.35681603467758366</v>
      </c>
      <c r="O4" s="15">
        <f aca="true" t="shared" si="4" ref="O4:O12">W4/AC4</f>
        <v>0.04843307152251635</v>
      </c>
      <c r="P4" s="15">
        <f aca="true" t="shared" si="5" ref="P4:P12">X4/AC4</f>
        <v>0.07091352833299372</v>
      </c>
      <c r="Q4" s="15">
        <f aca="true" t="shared" si="6" ref="Q4:Q12">Y4/AC4</f>
        <v>0.024140701702387787</v>
      </c>
      <c r="R4" s="15">
        <f aca="true" t="shared" si="7" ref="R4:R12">AA4/AC4</f>
        <v>0.058609886445732916</v>
      </c>
      <c r="S4" s="15">
        <f aca="true" t="shared" si="8" ref="S4:S12">AB4/AC4</f>
        <v>0.03829677861549006</v>
      </c>
      <c r="T4" s="15">
        <f aca="true" t="shared" si="9" ref="T4:T12">SUM(L4:S4)</f>
        <v>1</v>
      </c>
      <c r="U4" s="11">
        <v>285946000</v>
      </c>
      <c r="V4" s="11">
        <v>308192000</v>
      </c>
      <c r="W4" s="11">
        <v>41833000</v>
      </c>
      <c r="X4" s="11">
        <v>61250000</v>
      </c>
      <c r="Y4" s="11">
        <v>20851000</v>
      </c>
      <c r="Z4" s="11">
        <v>61955000</v>
      </c>
      <c r="AA4" s="11">
        <v>50623000</v>
      </c>
      <c r="AB4" s="11">
        <v>33078000</v>
      </c>
      <c r="AC4" s="11">
        <v>863728000</v>
      </c>
    </row>
    <row r="5" spans="1:29" ht="12.75">
      <c r="A5" s="8" t="s">
        <v>29</v>
      </c>
      <c r="B5" s="6" t="s">
        <v>254</v>
      </c>
      <c r="C5" s="1" t="s">
        <v>255</v>
      </c>
      <c r="D5" s="8" t="s">
        <v>21</v>
      </c>
      <c r="E5" s="8">
        <v>15</v>
      </c>
      <c r="F5" s="4" t="s">
        <v>22</v>
      </c>
      <c r="G5" s="4"/>
      <c r="H5" s="4" t="s">
        <v>22</v>
      </c>
      <c r="I5" s="4" t="s">
        <v>23</v>
      </c>
      <c r="J5" s="9"/>
      <c r="K5" s="14">
        <f t="shared" si="0"/>
      </c>
      <c r="L5" s="15">
        <f t="shared" si="1"/>
        <v>0.06399473826681894</v>
      </c>
      <c r="M5" s="15">
        <f t="shared" si="2"/>
        <v>0.39372856359386016</v>
      </c>
      <c r="N5" s="15">
        <f t="shared" si="3"/>
        <v>0.26250500394586146</v>
      </c>
      <c r="O5" s="15">
        <f t="shared" si="4"/>
        <v>0.0604711591272924</v>
      </c>
      <c r="P5" s="15">
        <f t="shared" si="5"/>
        <v>0.05344240864488063</v>
      </c>
      <c r="Q5" s="15">
        <f t="shared" si="6"/>
        <v>0.0319430033304581</v>
      </c>
      <c r="R5" s="15">
        <f t="shared" si="7"/>
        <v>0.07608460228367765</v>
      </c>
      <c r="S5" s="15">
        <f t="shared" si="8"/>
        <v>0.05783052080715069</v>
      </c>
      <c r="T5" s="15">
        <f t="shared" si="9"/>
        <v>1</v>
      </c>
      <c r="U5" s="11">
        <v>438222508</v>
      </c>
      <c r="V5" s="11">
        <v>292169814</v>
      </c>
      <c r="W5" s="11">
        <v>67304802</v>
      </c>
      <c r="X5" s="11">
        <v>59481756</v>
      </c>
      <c r="Y5" s="11">
        <v>35552775</v>
      </c>
      <c r="Z5" s="11">
        <v>71226569</v>
      </c>
      <c r="AA5" s="11">
        <v>84682668</v>
      </c>
      <c r="AB5" s="11">
        <v>64365754</v>
      </c>
      <c r="AC5" s="11">
        <v>1113006646</v>
      </c>
    </row>
    <row r="6" spans="1:29" ht="12.75">
      <c r="A6" s="8" t="s">
        <v>18</v>
      </c>
      <c r="B6" s="6" t="s">
        <v>19</v>
      </c>
      <c r="C6" s="1" t="s">
        <v>20</v>
      </c>
      <c r="D6" s="8" t="s">
        <v>21</v>
      </c>
      <c r="E6" s="8">
        <v>15</v>
      </c>
      <c r="F6" s="4" t="s">
        <v>22</v>
      </c>
      <c r="G6" s="4"/>
      <c r="H6" s="4"/>
      <c r="I6" s="4" t="s">
        <v>23</v>
      </c>
      <c r="J6" s="9"/>
      <c r="K6" s="14">
        <f t="shared" si="0"/>
      </c>
      <c r="L6" s="15">
        <f t="shared" si="1"/>
        <v>0.04478103569805364</v>
      </c>
      <c r="M6" s="15">
        <f t="shared" si="2"/>
        <v>0.25909866426663664</v>
      </c>
      <c r="N6" s="15">
        <f t="shared" si="3"/>
        <v>0.20929410565622064</v>
      </c>
      <c r="O6" s="15">
        <f t="shared" si="4"/>
        <v>0.2984670599606535</v>
      </c>
      <c r="P6" s="15">
        <f t="shared" si="5"/>
        <v>0.04547918901435931</v>
      </c>
      <c r="Q6" s="15">
        <f t="shared" si="6"/>
        <v>0.02401641118682157</v>
      </c>
      <c r="R6" s="15">
        <f t="shared" si="7"/>
        <v>0.07025418158479398</v>
      </c>
      <c r="S6" s="15">
        <f t="shared" si="8"/>
        <v>0.04860935263246076</v>
      </c>
      <c r="T6" s="15">
        <f t="shared" si="9"/>
        <v>1</v>
      </c>
      <c r="U6" s="11">
        <v>161488418</v>
      </c>
      <c r="V6" s="11">
        <v>130446732</v>
      </c>
      <c r="W6" s="11">
        <v>186025557</v>
      </c>
      <c r="X6" s="11">
        <v>28345813</v>
      </c>
      <c r="Y6" s="11">
        <v>14968708</v>
      </c>
      <c r="Z6" s="11">
        <v>27910675</v>
      </c>
      <c r="AA6" s="11">
        <v>43787322</v>
      </c>
      <c r="AB6" s="11">
        <v>30296750</v>
      </c>
      <c r="AC6" s="11">
        <v>623269975</v>
      </c>
    </row>
    <row r="7" spans="1:29" ht="12.75">
      <c r="A7" s="8" t="s">
        <v>29</v>
      </c>
      <c r="B7" s="6" t="s">
        <v>66</v>
      </c>
      <c r="C7" s="1" t="s">
        <v>67</v>
      </c>
      <c r="D7" s="8" t="s">
        <v>21</v>
      </c>
      <c r="E7" s="8">
        <v>15</v>
      </c>
      <c r="F7" s="4" t="s">
        <v>22</v>
      </c>
      <c r="G7" s="4"/>
      <c r="H7" s="4"/>
      <c r="I7" s="4" t="s">
        <v>23</v>
      </c>
      <c r="J7" s="9"/>
      <c r="K7" s="14">
        <f t="shared" si="0"/>
      </c>
      <c r="L7" s="15">
        <f t="shared" si="1"/>
        <v>0.09037637996470456</v>
      </c>
      <c r="M7" s="15">
        <f t="shared" si="2"/>
        <v>0.5180948182894948</v>
      </c>
      <c r="N7" s="15">
        <f t="shared" si="3"/>
        <v>0.06099304534782152</v>
      </c>
      <c r="O7" s="15">
        <f t="shared" si="4"/>
        <v>0.048860680251052675</v>
      </c>
      <c r="P7" s="15">
        <f t="shared" si="5"/>
        <v>0.13906135762668498</v>
      </c>
      <c r="Q7" s="15">
        <f t="shared" si="6"/>
        <v>0.07041025322024844</v>
      </c>
      <c r="R7" s="15">
        <f t="shared" si="7"/>
        <v>0.05057224751595409</v>
      </c>
      <c r="S7" s="15">
        <f t="shared" si="8"/>
        <v>0.021631217784039015</v>
      </c>
      <c r="T7" s="15">
        <f t="shared" si="9"/>
        <v>1.0000000000000002</v>
      </c>
      <c r="U7" s="11">
        <v>59059580</v>
      </c>
      <c r="V7" s="11">
        <v>6952827</v>
      </c>
      <c r="W7" s="11">
        <v>5569813</v>
      </c>
      <c r="X7" s="11">
        <v>15852128</v>
      </c>
      <c r="Y7" s="11">
        <v>8026330</v>
      </c>
      <c r="Z7" s="11">
        <v>10302344</v>
      </c>
      <c r="AA7" s="11">
        <v>5764921</v>
      </c>
      <c r="AB7" s="11">
        <v>2465824</v>
      </c>
      <c r="AC7" s="11">
        <v>113993767</v>
      </c>
    </row>
    <row r="8" spans="1:29" ht="12.75">
      <c r="A8" s="8" t="s">
        <v>29</v>
      </c>
      <c r="B8" s="6" t="s">
        <v>72</v>
      </c>
      <c r="C8" s="1" t="s">
        <v>73</v>
      </c>
      <c r="D8" s="8" t="s">
        <v>21</v>
      </c>
      <c r="E8" s="8">
        <v>15</v>
      </c>
      <c r="F8" s="4" t="s">
        <v>22</v>
      </c>
      <c r="G8" s="4"/>
      <c r="H8" s="4"/>
      <c r="I8" s="4" t="s">
        <v>23</v>
      </c>
      <c r="J8" s="9"/>
      <c r="K8" s="14">
        <f t="shared" si="0"/>
      </c>
      <c r="L8" s="15">
        <f t="shared" si="1"/>
        <v>0.03763696519276941</v>
      </c>
      <c r="M8" s="15">
        <f t="shared" si="2"/>
        <v>0.3270466751408474</v>
      </c>
      <c r="N8" s="15">
        <f t="shared" si="3"/>
        <v>0.26633893867632774</v>
      </c>
      <c r="O8" s="15">
        <f t="shared" si="4"/>
        <v>0.15356862282730926</v>
      </c>
      <c r="P8" s="15">
        <f t="shared" si="5"/>
        <v>0.07292364174076361</v>
      </c>
      <c r="Q8" s="15">
        <f t="shared" si="6"/>
        <v>0.0368131287127528</v>
      </c>
      <c r="R8" s="15">
        <f t="shared" si="7"/>
        <v>0.09100881057214066</v>
      </c>
      <c r="S8" s="15">
        <f t="shared" si="8"/>
        <v>0.01466321713708909</v>
      </c>
      <c r="T8" s="15">
        <f t="shared" si="9"/>
        <v>1</v>
      </c>
      <c r="U8" s="11">
        <v>150253786</v>
      </c>
      <c r="V8" s="11">
        <v>122363066</v>
      </c>
      <c r="W8" s="11">
        <v>70553437</v>
      </c>
      <c r="X8" s="11">
        <v>33503026</v>
      </c>
      <c r="Y8" s="11">
        <v>16912913</v>
      </c>
      <c r="Z8" s="11">
        <v>17291405</v>
      </c>
      <c r="AA8" s="11">
        <v>41811825</v>
      </c>
      <c r="AB8" s="11">
        <v>6736665</v>
      </c>
      <c r="AC8" s="11">
        <v>459426123</v>
      </c>
    </row>
    <row r="9" spans="1:29" ht="12.75">
      <c r="A9" s="8" t="s">
        <v>29</v>
      </c>
      <c r="B9" s="6" t="s">
        <v>270</v>
      </c>
      <c r="C9" s="1" t="s">
        <v>271</v>
      </c>
      <c r="D9" s="8" t="s">
        <v>21</v>
      </c>
      <c r="E9" s="8">
        <v>15</v>
      </c>
      <c r="F9" s="4" t="s">
        <v>22</v>
      </c>
      <c r="G9" s="4" t="s">
        <v>22</v>
      </c>
      <c r="H9" s="4"/>
      <c r="I9" s="4" t="s">
        <v>23</v>
      </c>
      <c r="J9" s="9"/>
      <c r="K9" s="14">
        <f t="shared" si="0"/>
      </c>
      <c r="L9" s="15">
        <f t="shared" si="1"/>
        <v>0.047403952702853046</v>
      </c>
      <c r="M9" s="15">
        <f t="shared" si="2"/>
        <v>0.22206473318588205</v>
      </c>
      <c r="N9" s="15">
        <f t="shared" si="3"/>
        <v>0.2579314396080229</v>
      </c>
      <c r="O9" s="15">
        <f t="shared" si="4"/>
        <v>0.323828363157356</v>
      </c>
      <c r="P9" s="15">
        <f t="shared" si="5"/>
        <v>0.06901542898085061</v>
      </c>
      <c r="Q9" s="15">
        <f t="shared" si="6"/>
        <v>0.017941141130449874</v>
      </c>
      <c r="R9" s="15">
        <f t="shared" si="7"/>
        <v>0.04229952782957362</v>
      </c>
      <c r="S9" s="15">
        <f t="shared" si="8"/>
        <v>0.01951541340501186</v>
      </c>
      <c r="T9" s="15">
        <f t="shared" si="9"/>
        <v>0.9999999999999999</v>
      </c>
      <c r="U9" s="11">
        <v>199598000</v>
      </c>
      <c r="V9" s="11">
        <v>231836000</v>
      </c>
      <c r="W9" s="11">
        <v>291066000</v>
      </c>
      <c r="X9" s="11">
        <v>62033000</v>
      </c>
      <c r="Y9" s="11">
        <v>16126000</v>
      </c>
      <c r="Z9" s="11">
        <v>42608000</v>
      </c>
      <c r="AA9" s="11">
        <v>38020000</v>
      </c>
      <c r="AB9" s="11">
        <v>17541000</v>
      </c>
      <c r="AC9" s="11">
        <v>898828000</v>
      </c>
    </row>
    <row r="10" spans="1:29" ht="12.75">
      <c r="A10" s="8" t="s">
        <v>29</v>
      </c>
      <c r="B10" s="6" t="s">
        <v>172</v>
      </c>
      <c r="C10" s="1" t="s">
        <v>173</v>
      </c>
      <c r="D10" s="8" t="s">
        <v>21</v>
      </c>
      <c r="E10" s="8">
        <v>16</v>
      </c>
      <c r="F10" s="4" t="s">
        <v>22</v>
      </c>
      <c r="G10" s="4"/>
      <c r="H10" s="4"/>
      <c r="I10" s="4" t="s">
        <v>23</v>
      </c>
      <c r="J10" s="9"/>
      <c r="K10" s="14">
        <f t="shared" si="0"/>
      </c>
      <c r="L10" s="15">
        <f t="shared" si="1"/>
        <v>0.09460875203105788</v>
      </c>
      <c r="M10" s="15">
        <f t="shared" si="2"/>
        <v>0.40482393544892803</v>
      </c>
      <c r="N10" s="15">
        <f t="shared" si="3"/>
        <v>0.12094628519017818</v>
      </c>
      <c r="O10" s="15">
        <f t="shared" si="4"/>
        <v>0.05317714778194642</v>
      </c>
      <c r="P10" s="15">
        <f t="shared" si="5"/>
        <v>0.1361589582007298</v>
      </c>
      <c r="Q10" s="15">
        <f t="shared" si="6"/>
        <v>0.05684590052461583</v>
      </c>
      <c r="R10" s="15">
        <f t="shared" si="7"/>
        <v>0.08986862860599255</v>
      </c>
      <c r="S10" s="15">
        <f t="shared" si="8"/>
        <v>0.04357039221655129</v>
      </c>
      <c r="T10" s="15">
        <f t="shared" si="9"/>
        <v>0.9999999999999998</v>
      </c>
      <c r="U10" s="11">
        <v>102399000</v>
      </c>
      <c r="V10" s="11">
        <v>30593000</v>
      </c>
      <c r="W10" s="11">
        <v>13451000</v>
      </c>
      <c r="X10" s="11">
        <v>34441000</v>
      </c>
      <c r="Y10" s="11">
        <v>14379000</v>
      </c>
      <c r="Z10" s="11">
        <v>23931000</v>
      </c>
      <c r="AA10" s="11">
        <v>22732000</v>
      </c>
      <c r="AB10" s="11">
        <v>11021000</v>
      </c>
      <c r="AC10" s="11">
        <v>252947000</v>
      </c>
    </row>
    <row r="11" spans="1:29" ht="12.75">
      <c r="A11" s="8" t="s">
        <v>29</v>
      </c>
      <c r="B11" s="6" t="s">
        <v>174</v>
      </c>
      <c r="C11" s="1" t="s">
        <v>175</v>
      </c>
      <c r="D11" s="8" t="s">
        <v>21</v>
      </c>
      <c r="E11" s="8">
        <v>16</v>
      </c>
      <c r="F11" s="4" t="s">
        <v>22</v>
      </c>
      <c r="G11" s="4"/>
      <c r="H11" s="4"/>
      <c r="I11" s="4" t="s">
        <v>23</v>
      </c>
      <c r="J11" s="9"/>
      <c r="K11" s="14">
        <f t="shared" si="0"/>
      </c>
      <c r="L11" s="15">
        <f t="shared" si="1"/>
        <v>0.07232701745317356</v>
      </c>
      <c r="M11" s="15">
        <f t="shared" si="2"/>
        <v>0.415226258602381</v>
      </c>
      <c r="N11" s="15">
        <f t="shared" si="3"/>
        <v>0.1716282178082309</v>
      </c>
      <c r="O11" s="15">
        <f t="shared" si="4"/>
        <v>0.10369185469486812</v>
      </c>
      <c r="P11" s="15">
        <f t="shared" si="5"/>
        <v>0.07754590023694607</v>
      </c>
      <c r="Q11" s="15">
        <f t="shared" si="6"/>
        <v>0.05838704727369839</v>
      </c>
      <c r="R11" s="15">
        <f t="shared" si="7"/>
        <v>0.07359024134254294</v>
      </c>
      <c r="S11" s="15">
        <f t="shared" si="8"/>
        <v>0.02760346258815905</v>
      </c>
      <c r="T11" s="15">
        <f t="shared" si="9"/>
        <v>0.9999999999999999</v>
      </c>
      <c r="U11" s="11">
        <v>131301645</v>
      </c>
      <c r="V11" s="11">
        <v>54271778</v>
      </c>
      <c r="W11" s="11">
        <v>32789138</v>
      </c>
      <c r="X11" s="11">
        <v>24521340</v>
      </c>
      <c r="Y11" s="11">
        <v>18462983</v>
      </c>
      <c r="Z11" s="11">
        <v>22871040</v>
      </c>
      <c r="AA11" s="11">
        <v>23270493</v>
      </c>
      <c r="AB11" s="11">
        <v>8728687</v>
      </c>
      <c r="AC11" s="11">
        <v>316217104</v>
      </c>
    </row>
    <row r="12" spans="1:29" ht="12.75">
      <c r="A12" s="8" t="s">
        <v>29</v>
      </c>
      <c r="B12" s="6" t="s">
        <v>224</v>
      </c>
      <c r="C12" s="1" t="s">
        <v>225</v>
      </c>
      <c r="D12" s="8" t="s">
        <v>21</v>
      </c>
      <c r="E12" s="8">
        <v>16</v>
      </c>
      <c r="F12" s="4" t="s">
        <v>22</v>
      </c>
      <c r="G12" s="4"/>
      <c r="H12" s="4"/>
      <c r="I12" s="4" t="s">
        <v>23</v>
      </c>
      <c r="J12" s="9"/>
      <c r="K12" s="14">
        <f t="shared" si="0"/>
      </c>
      <c r="L12" s="86">
        <f t="shared" si="1"/>
        <v>0.05162314671365921</v>
      </c>
      <c r="M12" s="86">
        <f t="shared" si="2"/>
        <v>0.33265403261277876</v>
      </c>
      <c r="N12" s="86">
        <f t="shared" si="3"/>
        <v>0.2012745456224887</v>
      </c>
      <c r="O12" s="86">
        <f t="shared" si="4"/>
        <v>0.1426935715648071</v>
      </c>
      <c r="P12" s="86">
        <f t="shared" si="5"/>
        <v>0.10402969959594086</v>
      </c>
      <c r="Q12" s="86">
        <f t="shared" si="6"/>
        <v>0.0371802377689272</v>
      </c>
      <c r="R12" s="86">
        <f t="shared" si="7"/>
        <v>0.06744722618604303</v>
      </c>
      <c r="S12" s="86">
        <f t="shared" si="8"/>
        <v>0.06309753993535511</v>
      </c>
      <c r="T12" s="86">
        <f t="shared" si="9"/>
        <v>1</v>
      </c>
      <c r="U12" s="11">
        <v>114411874</v>
      </c>
      <c r="V12" s="11">
        <v>69225669</v>
      </c>
      <c r="W12" s="11">
        <v>49077532</v>
      </c>
      <c r="X12" s="11">
        <v>35779614</v>
      </c>
      <c r="Y12" s="11">
        <v>12787642</v>
      </c>
      <c r="Z12" s="11">
        <v>17755086</v>
      </c>
      <c r="AA12" s="11">
        <v>23197565</v>
      </c>
      <c r="AB12" s="11">
        <v>21701549</v>
      </c>
      <c r="AC12" s="11">
        <v>343936531</v>
      </c>
    </row>
    <row r="13" spans="1:29" ht="12.75">
      <c r="A13" s="8"/>
      <c r="B13" s="6"/>
      <c r="C13" s="1"/>
      <c r="D13" s="8"/>
      <c r="E13" s="8"/>
      <c r="F13" s="4"/>
      <c r="G13" s="4"/>
      <c r="H13" s="4"/>
      <c r="I13" s="4"/>
      <c r="J13" s="9"/>
      <c r="K13" s="14"/>
      <c r="L13" s="15">
        <f>SUM(L4:L12)</f>
        <v>0.5744817455393454</v>
      </c>
      <c r="M13" s="15">
        <f aca="true" t="shared" si="10" ref="M13:T13">SUM(M4:M12)</f>
        <v>3.203797922327849</v>
      </c>
      <c r="N13" s="15">
        <f t="shared" si="10"/>
        <v>1.9077276165327357</v>
      </c>
      <c r="O13" s="15">
        <f t="shared" si="10"/>
        <v>1.2331915308878019</v>
      </c>
      <c r="P13" s="15">
        <f t="shared" si="10"/>
        <v>0.7685701123741496</v>
      </c>
      <c r="Q13" s="15">
        <f t="shared" si="10"/>
        <v>0.35767782485036</v>
      </c>
      <c r="R13" s="15">
        <f t="shared" si="10"/>
        <v>0.6197353523664515</v>
      </c>
      <c r="S13" s="15">
        <f t="shared" si="10"/>
        <v>0.33481789512130694</v>
      </c>
      <c r="T13" s="15">
        <f t="shared" si="10"/>
        <v>9</v>
      </c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3.5" thickBot="1">
      <c r="A14" s="8"/>
      <c r="B14" s="6"/>
      <c r="C14" s="1"/>
      <c r="D14" s="8"/>
      <c r="E14" s="8"/>
      <c r="F14" s="4"/>
      <c r="G14" s="4"/>
      <c r="H14" s="4"/>
      <c r="I14" s="4"/>
      <c r="J14" s="9"/>
      <c r="K14" s="14"/>
      <c r="L14" s="88">
        <f>L13/9</f>
        <v>0.06383130505992726</v>
      </c>
      <c r="M14" s="88">
        <f aca="true" t="shared" si="11" ref="M14:S14">M13/9</f>
        <v>0.3559775469253166</v>
      </c>
      <c r="N14" s="88">
        <f t="shared" si="11"/>
        <v>0.21196973517030396</v>
      </c>
      <c r="O14" s="88">
        <f t="shared" si="11"/>
        <v>0.13702128120975576</v>
      </c>
      <c r="P14" s="88">
        <f t="shared" si="11"/>
        <v>0.08539667915268329</v>
      </c>
      <c r="Q14" s="88">
        <f t="shared" si="11"/>
        <v>0.039741980538928884</v>
      </c>
      <c r="R14" s="88">
        <f t="shared" si="11"/>
        <v>0.06885948359627239</v>
      </c>
      <c r="S14" s="88">
        <f t="shared" si="11"/>
        <v>0.03720198834681188</v>
      </c>
      <c r="T14" s="88">
        <f>SUM(L14:S14)</f>
        <v>1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3.5" thickTop="1">
      <c r="A15" s="8"/>
      <c r="B15" s="6"/>
      <c r="C15" s="1"/>
      <c r="D15" s="8"/>
      <c r="E15" s="8"/>
      <c r="F15" s="1"/>
      <c r="G15" s="89"/>
      <c r="H15" s="89"/>
      <c r="I15" s="89" t="s">
        <v>351</v>
      </c>
      <c r="J15" s="89"/>
      <c r="K15" s="90"/>
      <c r="L15" s="91"/>
      <c r="M15" s="92">
        <f>M14+N14+O14</f>
        <v>0.7049685633053763</v>
      </c>
      <c r="N15" s="92"/>
      <c r="O15" s="15"/>
      <c r="P15" s="15"/>
      <c r="Q15" s="15"/>
      <c r="R15" s="15"/>
      <c r="S15" s="15"/>
      <c r="T15" s="15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>
      <c r="A16" s="8" t="s">
        <v>29</v>
      </c>
      <c r="B16" s="6" t="s">
        <v>42</v>
      </c>
      <c r="C16" s="1" t="s">
        <v>43</v>
      </c>
      <c r="D16" s="8" t="s">
        <v>25</v>
      </c>
      <c r="E16" s="8">
        <v>15</v>
      </c>
      <c r="F16" s="4" t="s">
        <v>22</v>
      </c>
      <c r="G16" s="4" t="s">
        <v>22</v>
      </c>
      <c r="H16" s="4" t="s">
        <v>22</v>
      </c>
      <c r="I16" s="4" t="s">
        <v>23</v>
      </c>
      <c r="J16" s="9">
        <v>32835</v>
      </c>
      <c r="K16" s="14">
        <f aca="true" t="shared" si="12" ref="K16:K24">IF(J16&gt;0,U16/J16,"")</f>
        <v>9099.802040505558</v>
      </c>
      <c r="L16" s="15">
        <f aca="true" t="shared" si="13" ref="L16:L24">IF(AC16&gt;0,Z16/AC16,"")</f>
        <v>0.07059856283106826</v>
      </c>
      <c r="M16" s="15">
        <f aca="true" t="shared" si="14" ref="M16:M24">U16/AC16</f>
        <v>0.3206500742623134</v>
      </c>
      <c r="N16" s="15">
        <f aca="true" t="shared" si="15" ref="N16:N24">V16/AC16</f>
        <v>0.3502444646674508</v>
      </c>
      <c r="O16" s="15">
        <f aca="true" t="shared" si="16" ref="O16:O24">W16/AC16</f>
        <v>0.05913512306939448</v>
      </c>
      <c r="P16" s="15">
        <f aca="true" t="shared" si="17" ref="P16:P24">X16/AC16</f>
        <v>0.07174576533108973</v>
      </c>
      <c r="Q16" s="15">
        <f aca="true" t="shared" si="18" ref="Q16:Q24">Y16/AC16</f>
        <v>0.025459524892899148</v>
      </c>
      <c r="R16" s="15">
        <f aca="true" t="shared" si="19" ref="R16:R24">AA16/AC16</f>
        <v>0.06336979197967016</v>
      </c>
      <c r="S16" s="15">
        <f aca="true" t="shared" si="20" ref="S16:S24">AB16/AC16</f>
        <v>0.038796692966114064</v>
      </c>
      <c r="T16" s="15">
        <f aca="true" t="shared" si="21" ref="T16:T24">SUM(L16:S16)</f>
        <v>1</v>
      </c>
      <c r="U16" s="11">
        <v>298792000</v>
      </c>
      <c r="V16" s="11">
        <v>326369000</v>
      </c>
      <c r="W16" s="11">
        <v>55104000</v>
      </c>
      <c r="X16" s="11">
        <v>66855000</v>
      </c>
      <c r="Y16" s="11">
        <v>23724000</v>
      </c>
      <c r="Z16" s="11">
        <v>65786000</v>
      </c>
      <c r="AA16" s="11">
        <v>59050000</v>
      </c>
      <c r="AB16" s="11">
        <v>36152000</v>
      </c>
      <c r="AC16" s="11">
        <v>931832000</v>
      </c>
    </row>
    <row r="17" spans="1:29" ht="12.75">
      <c r="A17" s="8" t="s">
        <v>29</v>
      </c>
      <c r="B17" s="6" t="s">
        <v>254</v>
      </c>
      <c r="C17" s="1" t="s">
        <v>255</v>
      </c>
      <c r="D17" s="8" t="s">
        <v>25</v>
      </c>
      <c r="E17" s="8">
        <v>15</v>
      </c>
      <c r="F17" s="4" t="s">
        <v>22</v>
      </c>
      <c r="G17" s="4"/>
      <c r="H17" s="4" t="s">
        <v>22</v>
      </c>
      <c r="I17" s="4" t="s">
        <v>23</v>
      </c>
      <c r="J17" s="9">
        <v>41555</v>
      </c>
      <c r="K17" s="14">
        <f t="shared" si="12"/>
        <v>7773.261556972687</v>
      </c>
      <c r="L17" s="15">
        <f t="shared" si="13"/>
        <v>0.04205818698449565</v>
      </c>
      <c r="M17" s="15">
        <f t="shared" si="14"/>
        <v>0.2880523239853381</v>
      </c>
      <c r="N17" s="15">
        <f t="shared" si="15"/>
        <v>0.2627877474365897</v>
      </c>
      <c r="O17" s="15">
        <f t="shared" si="16"/>
        <v>0.19494510588926567</v>
      </c>
      <c r="P17" s="15">
        <f t="shared" si="17"/>
        <v>0.0612804247239221</v>
      </c>
      <c r="Q17" s="15">
        <f t="shared" si="18"/>
        <v>0.030533432461958703</v>
      </c>
      <c r="R17" s="15">
        <f t="shared" si="19"/>
        <v>0.08628306027905512</v>
      </c>
      <c r="S17" s="15">
        <f t="shared" si="20"/>
        <v>0.03405971823937496</v>
      </c>
      <c r="T17" s="15">
        <f t="shared" si="21"/>
        <v>1.0000000000000002</v>
      </c>
      <c r="U17" s="11">
        <v>323017884</v>
      </c>
      <c r="V17" s="11">
        <v>294686538</v>
      </c>
      <c r="W17" s="11">
        <v>218608740</v>
      </c>
      <c r="X17" s="11">
        <v>68719019</v>
      </c>
      <c r="Y17" s="11">
        <v>34239768</v>
      </c>
      <c r="Z17" s="11">
        <v>47163468</v>
      </c>
      <c r="AA17" s="11">
        <v>96756628</v>
      </c>
      <c r="AB17" s="11">
        <v>38194096</v>
      </c>
      <c r="AC17" s="11">
        <v>1121386141</v>
      </c>
    </row>
    <row r="18" spans="1:29" ht="12.75">
      <c r="A18" s="8" t="s">
        <v>18</v>
      </c>
      <c r="B18" s="6" t="s">
        <v>19</v>
      </c>
      <c r="C18" s="1" t="s">
        <v>20</v>
      </c>
      <c r="D18" s="8" t="s">
        <v>25</v>
      </c>
      <c r="E18" s="8">
        <v>15</v>
      </c>
      <c r="F18" s="4" t="s">
        <v>22</v>
      </c>
      <c r="G18" s="4"/>
      <c r="H18" s="4"/>
      <c r="I18" s="4" t="s">
        <v>23</v>
      </c>
      <c r="J18" s="9">
        <v>20682</v>
      </c>
      <c r="K18" s="14">
        <f t="shared" si="12"/>
        <v>8139.440382941689</v>
      </c>
      <c r="L18" s="15">
        <f t="shared" si="13"/>
        <v>0.04268672589360087</v>
      </c>
      <c r="M18" s="15">
        <f t="shared" si="14"/>
        <v>0.2553994076730057</v>
      </c>
      <c r="N18" s="15">
        <f t="shared" si="15"/>
        <v>0.21300886272396305</v>
      </c>
      <c r="O18" s="15">
        <f t="shared" si="16"/>
        <v>0.3033856787865466</v>
      </c>
      <c r="P18" s="15">
        <f t="shared" si="17"/>
        <v>0.04298226204304878</v>
      </c>
      <c r="Q18" s="15">
        <f t="shared" si="18"/>
        <v>0.02470570697759567</v>
      </c>
      <c r="R18" s="15">
        <f t="shared" si="19"/>
        <v>0.06896438721506021</v>
      </c>
      <c r="S18" s="15">
        <f t="shared" si="20"/>
        <v>0.04886696868717918</v>
      </c>
      <c r="T18" s="15">
        <f t="shared" si="21"/>
        <v>1</v>
      </c>
      <c r="U18" s="11">
        <v>168339906</v>
      </c>
      <c r="V18" s="11">
        <v>140399276</v>
      </c>
      <c r="W18" s="11">
        <v>199968814</v>
      </c>
      <c r="X18" s="11">
        <v>28330645</v>
      </c>
      <c r="Y18" s="11">
        <v>16284127</v>
      </c>
      <c r="Z18" s="11">
        <v>28135850</v>
      </c>
      <c r="AA18" s="11">
        <v>45456090</v>
      </c>
      <c r="AB18" s="11">
        <v>32209397</v>
      </c>
      <c r="AC18" s="11">
        <v>659124105</v>
      </c>
    </row>
    <row r="19" spans="1:29" ht="12.75">
      <c r="A19" s="8" t="s">
        <v>29</v>
      </c>
      <c r="B19" s="6" t="s">
        <v>66</v>
      </c>
      <c r="C19" s="1" t="s">
        <v>67</v>
      </c>
      <c r="D19" s="8" t="s">
        <v>25</v>
      </c>
      <c r="E19" s="8">
        <v>15</v>
      </c>
      <c r="F19" s="4" t="s">
        <v>22</v>
      </c>
      <c r="G19" s="4"/>
      <c r="H19" s="4"/>
      <c r="I19" s="4" t="s">
        <v>23</v>
      </c>
      <c r="J19" s="9">
        <v>10194</v>
      </c>
      <c r="K19" s="14">
        <f t="shared" si="12"/>
        <v>5631.827545615068</v>
      </c>
      <c r="L19" s="15">
        <f t="shared" si="13"/>
        <v>0.07578048297882632</v>
      </c>
      <c r="M19" s="15">
        <f t="shared" si="14"/>
        <v>0.5077903087571445</v>
      </c>
      <c r="N19" s="15">
        <f t="shared" si="15"/>
        <v>0.05620790200062793</v>
      </c>
      <c r="O19" s="15">
        <f t="shared" si="16"/>
        <v>0.04730514560687</v>
      </c>
      <c r="P19" s="15">
        <f t="shared" si="17"/>
        <v>0.15225045732955977</v>
      </c>
      <c r="Q19" s="15">
        <f t="shared" si="18"/>
        <v>0.07070839537958169</v>
      </c>
      <c r="R19" s="15">
        <f t="shared" si="19"/>
        <v>0.06530546619727289</v>
      </c>
      <c r="S19" s="15">
        <f t="shared" si="20"/>
        <v>0.02465184175011686</v>
      </c>
      <c r="T19" s="15">
        <f t="shared" si="21"/>
        <v>1</v>
      </c>
      <c r="U19" s="11">
        <v>57410850</v>
      </c>
      <c r="V19" s="11">
        <v>6354874</v>
      </c>
      <c r="W19" s="11">
        <v>5348327</v>
      </c>
      <c r="X19" s="11">
        <v>17213460</v>
      </c>
      <c r="Y19" s="11">
        <v>7994302</v>
      </c>
      <c r="Z19" s="11">
        <v>8567753</v>
      </c>
      <c r="AA19" s="11">
        <v>7383446</v>
      </c>
      <c r="AB19" s="11">
        <v>2787141</v>
      </c>
      <c r="AC19" s="11">
        <v>113060153</v>
      </c>
    </row>
    <row r="20" spans="1:29" ht="12.75">
      <c r="A20" s="8" t="s">
        <v>29</v>
      </c>
      <c r="B20" s="6" t="s">
        <v>72</v>
      </c>
      <c r="C20" s="1" t="s">
        <v>73</v>
      </c>
      <c r="D20" s="8" t="s">
        <v>25</v>
      </c>
      <c r="E20" s="8">
        <v>15</v>
      </c>
      <c r="F20" s="4" t="s">
        <v>22</v>
      </c>
      <c r="G20" s="4"/>
      <c r="H20" s="4"/>
      <c r="I20" s="4" t="s">
        <v>23</v>
      </c>
      <c r="J20" s="9">
        <v>24251</v>
      </c>
      <c r="K20" s="14">
        <f t="shared" si="12"/>
        <v>6244.479980207002</v>
      </c>
      <c r="L20" s="15">
        <f t="shared" si="13"/>
        <v>0.03712315927824385</v>
      </c>
      <c r="M20" s="15">
        <f t="shared" si="14"/>
        <v>0.32612811432101757</v>
      </c>
      <c r="N20" s="15">
        <f t="shared" si="15"/>
        <v>0.2920410079988013</v>
      </c>
      <c r="O20" s="15">
        <f t="shared" si="16"/>
        <v>0.1428607371929288</v>
      </c>
      <c r="P20" s="15">
        <f t="shared" si="17"/>
        <v>0.06674246745397322</v>
      </c>
      <c r="Q20" s="15">
        <f t="shared" si="18"/>
        <v>0.04057445169855872</v>
      </c>
      <c r="R20" s="15">
        <f t="shared" si="19"/>
        <v>0.08330542733957282</v>
      </c>
      <c r="S20" s="15">
        <f t="shared" si="20"/>
        <v>0.011224634716903728</v>
      </c>
      <c r="T20" s="15">
        <f t="shared" si="21"/>
        <v>0.9999999999999999</v>
      </c>
      <c r="U20" s="11">
        <v>151434884</v>
      </c>
      <c r="V20" s="11">
        <v>135606819</v>
      </c>
      <c r="W20" s="11">
        <v>66336198</v>
      </c>
      <c r="X20" s="11">
        <v>30991311</v>
      </c>
      <c r="Y20" s="11">
        <v>18840410</v>
      </c>
      <c r="Z20" s="11">
        <v>17237831</v>
      </c>
      <c r="AA20" s="11">
        <v>38682184</v>
      </c>
      <c r="AB20" s="11">
        <v>5212066</v>
      </c>
      <c r="AC20" s="11">
        <v>464341703</v>
      </c>
    </row>
    <row r="21" spans="1:29" ht="12.75">
      <c r="A21" s="8" t="s">
        <v>29</v>
      </c>
      <c r="B21" s="6" t="s">
        <v>270</v>
      </c>
      <c r="C21" s="1" t="s">
        <v>271</v>
      </c>
      <c r="D21" s="8" t="s">
        <v>25</v>
      </c>
      <c r="E21" s="8">
        <v>15</v>
      </c>
      <c r="F21" s="4" t="s">
        <v>22</v>
      </c>
      <c r="G21" s="4" t="s">
        <v>22</v>
      </c>
      <c r="H21" s="4"/>
      <c r="I21" s="4" t="s">
        <v>23</v>
      </c>
      <c r="J21" s="9">
        <v>23125</v>
      </c>
      <c r="K21" s="14">
        <f t="shared" si="12"/>
        <v>9362.075675675676</v>
      </c>
      <c r="L21" s="15">
        <f t="shared" si="13"/>
        <v>0.05400893469073436</v>
      </c>
      <c r="M21" s="15">
        <f t="shared" si="14"/>
        <v>0.23514985103418012</v>
      </c>
      <c r="N21" s="15">
        <f t="shared" si="15"/>
        <v>0.2175606969189111</v>
      </c>
      <c r="O21" s="15">
        <f t="shared" si="16"/>
        <v>0.33377250100740646</v>
      </c>
      <c r="P21" s="15">
        <f t="shared" si="17"/>
        <v>0.06677774386568203</v>
      </c>
      <c r="Q21" s="15">
        <f t="shared" si="18"/>
        <v>0.017601101793129216</v>
      </c>
      <c r="R21" s="15">
        <f t="shared" si="19"/>
        <v>0.04489285648340739</v>
      </c>
      <c r="S21" s="15">
        <f t="shared" si="20"/>
        <v>0.03023631420654928</v>
      </c>
      <c r="T21" s="15">
        <f t="shared" si="21"/>
        <v>1</v>
      </c>
      <c r="U21" s="11">
        <v>216498000</v>
      </c>
      <c r="V21" s="11">
        <v>200304000</v>
      </c>
      <c r="W21" s="11">
        <v>307298000</v>
      </c>
      <c r="X21" s="11">
        <v>61481000</v>
      </c>
      <c r="Y21" s="11">
        <v>16205000</v>
      </c>
      <c r="Z21" s="11">
        <v>49725000</v>
      </c>
      <c r="AA21" s="11">
        <v>41332000</v>
      </c>
      <c r="AB21" s="11">
        <v>27838000</v>
      </c>
      <c r="AC21" s="11">
        <v>920681000</v>
      </c>
    </row>
    <row r="22" spans="1:29" ht="12.75">
      <c r="A22" s="8" t="s">
        <v>29</v>
      </c>
      <c r="B22" s="6" t="s">
        <v>172</v>
      </c>
      <c r="C22" s="1" t="s">
        <v>173</v>
      </c>
      <c r="D22" s="8" t="s">
        <v>25</v>
      </c>
      <c r="E22" s="8">
        <v>16</v>
      </c>
      <c r="F22" s="4" t="s">
        <v>22</v>
      </c>
      <c r="G22" s="4"/>
      <c r="H22" s="4"/>
      <c r="I22" s="4" t="s">
        <v>23</v>
      </c>
      <c r="J22" s="9">
        <v>19329</v>
      </c>
      <c r="K22" s="14">
        <f t="shared" si="12"/>
        <v>5995.861141290289</v>
      </c>
      <c r="L22" s="15">
        <f t="shared" si="13"/>
        <v>0.08058378741352658</v>
      </c>
      <c r="M22" s="15">
        <f t="shared" si="14"/>
        <v>0.4053286514692613</v>
      </c>
      <c r="N22" s="15">
        <f t="shared" si="15"/>
        <v>0.11498429663619258</v>
      </c>
      <c r="O22" s="15">
        <f t="shared" si="16"/>
        <v>0.05720011471499619</v>
      </c>
      <c r="P22" s="15">
        <f t="shared" si="17"/>
        <v>0.13650734805509118</v>
      </c>
      <c r="Q22" s="15">
        <f t="shared" si="18"/>
        <v>0.06592964613221602</v>
      </c>
      <c r="R22" s="15">
        <f t="shared" si="19"/>
        <v>0.09584647775997986</v>
      </c>
      <c r="S22" s="15">
        <f t="shared" si="20"/>
        <v>0.04361967781873632</v>
      </c>
      <c r="T22" s="15">
        <f t="shared" si="21"/>
        <v>1.0000000000000002</v>
      </c>
      <c r="U22" s="11">
        <v>115894000</v>
      </c>
      <c r="V22" s="11">
        <v>32877000</v>
      </c>
      <c r="W22" s="11">
        <v>16355000</v>
      </c>
      <c r="X22" s="11">
        <v>39031000</v>
      </c>
      <c r="Y22" s="11">
        <v>18851000</v>
      </c>
      <c r="Z22" s="11">
        <v>23041000</v>
      </c>
      <c r="AA22" s="11">
        <v>27405000</v>
      </c>
      <c r="AB22" s="11">
        <v>12472000</v>
      </c>
      <c r="AC22" s="11">
        <v>285926000</v>
      </c>
    </row>
    <row r="23" spans="1:29" ht="12.75">
      <c r="A23" s="8" t="s">
        <v>29</v>
      </c>
      <c r="B23" s="6" t="s">
        <v>174</v>
      </c>
      <c r="C23" s="1" t="s">
        <v>175</v>
      </c>
      <c r="D23" s="8" t="s">
        <v>25</v>
      </c>
      <c r="E23" s="8">
        <v>16</v>
      </c>
      <c r="F23" s="4" t="s">
        <v>22</v>
      </c>
      <c r="G23" s="4"/>
      <c r="H23" s="4"/>
      <c r="I23" s="4" t="s">
        <v>23</v>
      </c>
      <c r="J23" s="9">
        <v>12632</v>
      </c>
      <c r="K23" s="14">
        <f t="shared" si="12"/>
        <v>10615.485354654846</v>
      </c>
      <c r="L23" s="15">
        <f t="shared" si="13"/>
        <v>0.08660422837838158</v>
      </c>
      <c r="M23" s="15">
        <f t="shared" si="14"/>
        <v>0.3892206738941328</v>
      </c>
      <c r="N23" s="15">
        <f t="shared" si="15"/>
        <v>0.17192670725353362</v>
      </c>
      <c r="O23" s="15">
        <f t="shared" si="16"/>
        <v>0.10543125903021101</v>
      </c>
      <c r="P23" s="15">
        <f t="shared" si="17"/>
        <v>0.0810602372748534</v>
      </c>
      <c r="Q23" s="15">
        <f t="shared" si="18"/>
        <v>0.05872428275086949</v>
      </c>
      <c r="R23" s="15">
        <f t="shared" si="19"/>
        <v>0.07291245647700106</v>
      </c>
      <c r="S23" s="15">
        <f t="shared" si="20"/>
        <v>0.034120154941017056</v>
      </c>
      <c r="T23" s="15">
        <f t="shared" si="21"/>
        <v>1</v>
      </c>
      <c r="U23" s="11">
        <v>134094811</v>
      </c>
      <c r="V23" s="11">
        <v>59232412</v>
      </c>
      <c r="W23" s="11">
        <v>36323314</v>
      </c>
      <c r="X23" s="11">
        <v>27926978</v>
      </c>
      <c r="Y23" s="11">
        <v>20231766</v>
      </c>
      <c r="Z23" s="11">
        <v>29837001</v>
      </c>
      <c r="AA23" s="11">
        <v>25119894</v>
      </c>
      <c r="AB23" s="11">
        <v>11755120</v>
      </c>
      <c r="AC23" s="11">
        <v>344521296</v>
      </c>
    </row>
    <row r="24" spans="1:29" ht="12.75">
      <c r="A24" s="8" t="s">
        <v>29</v>
      </c>
      <c r="B24" s="6" t="s">
        <v>224</v>
      </c>
      <c r="C24" s="1" t="s">
        <v>225</v>
      </c>
      <c r="D24" s="8" t="s">
        <v>25</v>
      </c>
      <c r="E24" s="8">
        <v>16</v>
      </c>
      <c r="F24" s="4" t="s">
        <v>22</v>
      </c>
      <c r="G24" s="4"/>
      <c r="H24" s="4"/>
      <c r="I24" s="4" t="s">
        <v>23</v>
      </c>
      <c r="J24" s="9">
        <v>20590</v>
      </c>
      <c r="K24" s="14">
        <f t="shared" si="12"/>
        <v>5836.735502671199</v>
      </c>
      <c r="L24" s="86">
        <f t="shared" si="13"/>
        <v>0.07549146626760256</v>
      </c>
      <c r="M24" s="86">
        <f t="shared" si="14"/>
        <v>0.3221715069757449</v>
      </c>
      <c r="N24" s="86">
        <f t="shared" si="15"/>
        <v>0.20704250434373078</v>
      </c>
      <c r="O24" s="86">
        <f t="shared" si="16"/>
        <v>0.12664680496493932</v>
      </c>
      <c r="P24" s="86">
        <f t="shared" si="17"/>
        <v>0.10887688532044044</v>
      </c>
      <c r="Q24" s="86">
        <f t="shared" si="18"/>
        <v>0.03613374409635829</v>
      </c>
      <c r="R24" s="86">
        <f t="shared" si="19"/>
        <v>0.07816748001902601</v>
      </c>
      <c r="S24" s="86">
        <f t="shared" si="20"/>
        <v>0.045469608012157645</v>
      </c>
      <c r="T24" s="86">
        <f t="shared" si="21"/>
        <v>0.9999999999999999</v>
      </c>
      <c r="U24" s="11">
        <v>120178384</v>
      </c>
      <c r="V24" s="11">
        <v>77232260</v>
      </c>
      <c r="W24" s="11">
        <v>47242565</v>
      </c>
      <c r="X24" s="11">
        <v>40613921</v>
      </c>
      <c r="Y24" s="11">
        <v>13478830</v>
      </c>
      <c r="Z24" s="11">
        <v>28160288</v>
      </c>
      <c r="AA24" s="11">
        <v>29158511</v>
      </c>
      <c r="AB24" s="11">
        <v>16961351</v>
      </c>
      <c r="AC24" s="11">
        <v>373026110</v>
      </c>
    </row>
    <row r="25" spans="1:29" ht="12.75">
      <c r="A25" s="8"/>
      <c r="B25" s="6"/>
      <c r="C25" s="1"/>
      <c r="D25" s="8"/>
      <c r="E25" s="8"/>
      <c r="F25" s="4"/>
      <c r="G25" s="4"/>
      <c r="H25" s="4"/>
      <c r="I25" s="4"/>
      <c r="J25" s="9"/>
      <c r="K25" s="14"/>
      <c r="L25" s="15">
        <f>SUM(L16:L24)</f>
        <v>0.56493553471648</v>
      </c>
      <c r="M25" s="15">
        <f aca="true" t="shared" si="22" ref="M25:T25">SUM(M16:M24)</f>
        <v>3.0498909123721383</v>
      </c>
      <c r="N25" s="15">
        <f t="shared" si="22"/>
        <v>1.885804189979801</v>
      </c>
      <c r="O25" s="15">
        <f t="shared" si="22"/>
        <v>1.3706824702625586</v>
      </c>
      <c r="P25" s="15">
        <f t="shared" si="22"/>
        <v>0.7882235913976607</v>
      </c>
      <c r="Q25" s="15">
        <f t="shared" si="22"/>
        <v>0.3703702861831669</v>
      </c>
      <c r="R25" s="15">
        <f t="shared" si="22"/>
        <v>0.6590474037500456</v>
      </c>
      <c r="S25" s="15">
        <f t="shared" si="22"/>
        <v>0.3110456113381492</v>
      </c>
      <c r="T25" s="15">
        <f t="shared" si="22"/>
        <v>9</v>
      </c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3.5" thickBot="1">
      <c r="A26" s="8"/>
      <c r="B26" s="6"/>
      <c r="C26" s="1"/>
      <c r="D26" s="8"/>
      <c r="E26" s="8"/>
      <c r="F26" s="4"/>
      <c r="G26" s="4"/>
      <c r="H26" s="4"/>
      <c r="I26" s="4"/>
      <c r="J26" s="9"/>
      <c r="K26" s="14"/>
      <c r="L26" s="88">
        <f>L25/9</f>
        <v>0.06277061496849777</v>
      </c>
      <c r="M26" s="88">
        <f aca="true" t="shared" si="23" ref="M26:S26">M25/9</f>
        <v>0.3388767680413487</v>
      </c>
      <c r="N26" s="88">
        <f t="shared" si="23"/>
        <v>0.20953379888664456</v>
      </c>
      <c r="O26" s="88">
        <f t="shared" si="23"/>
        <v>0.1522980522513954</v>
      </c>
      <c r="P26" s="88">
        <f t="shared" si="23"/>
        <v>0.08758039904418452</v>
      </c>
      <c r="Q26" s="88">
        <f t="shared" si="23"/>
        <v>0.04115225402035188</v>
      </c>
      <c r="R26" s="88">
        <f t="shared" si="23"/>
        <v>0.07322748930556061</v>
      </c>
      <c r="S26" s="88">
        <f t="shared" si="23"/>
        <v>0.03456062348201658</v>
      </c>
      <c r="T26" s="88">
        <f>SUM(L26:S26)</f>
        <v>1</v>
      </c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3.5" thickTop="1">
      <c r="A27" s="8"/>
      <c r="B27" s="6"/>
      <c r="C27" s="1"/>
      <c r="D27" s="8"/>
      <c r="E27" s="8"/>
      <c r="F27" s="4"/>
      <c r="G27" s="89"/>
      <c r="H27" s="89"/>
      <c r="I27" s="89" t="s">
        <v>351</v>
      </c>
      <c r="J27" s="89"/>
      <c r="K27" s="90"/>
      <c r="L27" s="91"/>
      <c r="M27" s="92">
        <f>M26+N26+O26</f>
        <v>0.7007086191793886</v>
      </c>
      <c r="N27" s="15"/>
      <c r="O27" s="15"/>
      <c r="P27" s="15"/>
      <c r="Q27" s="15"/>
      <c r="R27" s="15"/>
      <c r="S27" s="15"/>
      <c r="T27" s="15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2.75">
      <c r="A28" s="8" t="s">
        <v>29</v>
      </c>
      <c r="B28" s="6" t="s">
        <v>42</v>
      </c>
      <c r="C28" s="1" t="s">
        <v>43</v>
      </c>
      <c r="D28" s="8" t="s">
        <v>26</v>
      </c>
      <c r="E28" s="8">
        <v>15</v>
      </c>
      <c r="F28" s="4" t="s">
        <v>22</v>
      </c>
      <c r="G28" s="4" t="s">
        <v>22</v>
      </c>
      <c r="H28" s="4" t="s">
        <v>22</v>
      </c>
      <c r="I28" s="4" t="s">
        <v>23</v>
      </c>
      <c r="J28" s="9">
        <v>32983</v>
      </c>
      <c r="K28" s="14">
        <f aca="true" t="shared" si="24" ref="K28:K36">IF(J28&gt;0,U28/J28,"")</f>
        <v>8404.026316587333</v>
      </c>
      <c r="L28" s="15">
        <f aca="true" t="shared" si="25" ref="L28:L36">IF(AC28&gt;0,Z28/AC28,"")</f>
        <v>0.07090034765553525</v>
      </c>
      <c r="M28" s="15">
        <f aca="true" t="shared" si="26" ref="M28:M36">U28/AC28</f>
        <v>0.2849397924757556</v>
      </c>
      <c r="N28" s="15">
        <f aca="true" t="shared" si="27" ref="N28:N36">V28/AC28</f>
        <v>0.36719599671875675</v>
      </c>
      <c r="O28" s="15">
        <f aca="true" t="shared" si="28" ref="O28:O36">W28/AC28</f>
        <v>0.05961542019856045</v>
      </c>
      <c r="P28" s="15">
        <f aca="true" t="shared" si="29" ref="P28:P36">X28/AC28</f>
        <v>0.08105040902465249</v>
      </c>
      <c r="Q28" s="15">
        <f aca="true" t="shared" si="30" ref="Q28:Q36">Y28/AC28</f>
        <v>0.02657066905701263</v>
      </c>
      <c r="R28" s="15">
        <f aca="true" t="shared" si="31" ref="R28:R36">AA28/AC28</f>
        <v>0.0628925516189317</v>
      </c>
      <c r="S28" s="15">
        <f aca="true" t="shared" si="32" ref="S28:S36">AB28/AC28</f>
        <v>0.046834813250795124</v>
      </c>
      <c r="T28" s="15">
        <f aca="true" t="shared" si="33" ref="T28:T36">SUM(L28:S28)</f>
        <v>1</v>
      </c>
      <c r="U28" s="11">
        <v>277190000</v>
      </c>
      <c r="V28" s="11">
        <v>357209000</v>
      </c>
      <c r="W28" s="11">
        <v>57994000</v>
      </c>
      <c r="X28" s="11">
        <v>78846000</v>
      </c>
      <c r="Y28" s="11">
        <v>25848000</v>
      </c>
      <c r="Z28" s="11">
        <v>68972000</v>
      </c>
      <c r="AA28" s="11">
        <v>61182000</v>
      </c>
      <c r="AB28" s="11">
        <v>45561000</v>
      </c>
      <c r="AC28" s="11">
        <v>972802000</v>
      </c>
    </row>
    <row r="29" spans="1:29" ht="12.75">
      <c r="A29" s="8" t="s">
        <v>29</v>
      </c>
      <c r="B29" s="6" t="s">
        <v>254</v>
      </c>
      <c r="C29" s="1" t="s">
        <v>255</v>
      </c>
      <c r="D29" s="8" t="s">
        <v>26</v>
      </c>
      <c r="E29" s="8">
        <v>15</v>
      </c>
      <c r="F29" s="4" t="s">
        <v>22</v>
      </c>
      <c r="G29" s="4"/>
      <c r="H29" s="4" t="s">
        <v>22</v>
      </c>
      <c r="I29" s="4" t="s">
        <v>23</v>
      </c>
      <c r="J29" s="9">
        <v>41065</v>
      </c>
      <c r="K29" s="14">
        <f t="shared" si="24"/>
        <v>8310.86180445635</v>
      </c>
      <c r="L29" s="15">
        <f t="shared" si="25"/>
        <v>0.038343077293040664</v>
      </c>
      <c r="M29" s="15">
        <f t="shared" si="26"/>
        <v>0.2710201296925734</v>
      </c>
      <c r="N29" s="15">
        <f t="shared" si="27"/>
        <v>0.25490588679781107</v>
      </c>
      <c r="O29" s="15">
        <f t="shared" si="28"/>
        <v>0.24268481647450116</v>
      </c>
      <c r="P29" s="15">
        <f t="shared" si="29"/>
        <v>0.06453036690797748</v>
      </c>
      <c r="Q29" s="15">
        <f t="shared" si="30"/>
        <v>0.03139195580984965</v>
      </c>
      <c r="R29" s="15">
        <f t="shared" si="31"/>
        <v>0.08538269265450545</v>
      </c>
      <c r="S29" s="15">
        <f t="shared" si="32"/>
        <v>0.011741074369741178</v>
      </c>
      <c r="T29" s="15">
        <f t="shared" si="33"/>
        <v>1</v>
      </c>
      <c r="U29" s="11">
        <v>341285540</v>
      </c>
      <c r="V29" s="11">
        <v>320993475</v>
      </c>
      <c r="W29" s="11">
        <v>305603937</v>
      </c>
      <c r="X29" s="11">
        <v>81260684</v>
      </c>
      <c r="Y29" s="11">
        <v>39530719</v>
      </c>
      <c r="Z29" s="11">
        <v>48284007</v>
      </c>
      <c r="AA29" s="11">
        <v>107519240</v>
      </c>
      <c r="AB29" s="11">
        <v>14785097</v>
      </c>
      <c r="AC29" s="11">
        <v>1259262699</v>
      </c>
    </row>
    <row r="30" spans="1:29" ht="12.75">
      <c r="A30" s="8" t="s">
        <v>18</v>
      </c>
      <c r="B30" s="6" t="s">
        <v>19</v>
      </c>
      <c r="C30" s="1" t="s">
        <v>20</v>
      </c>
      <c r="D30" s="8" t="s">
        <v>26</v>
      </c>
      <c r="E30" s="8">
        <v>15</v>
      </c>
      <c r="F30" s="4" t="s">
        <v>22</v>
      </c>
      <c r="G30" s="4"/>
      <c r="H30" s="4"/>
      <c r="I30" s="4" t="s">
        <v>23</v>
      </c>
      <c r="J30" s="9">
        <v>21075</v>
      </c>
      <c r="K30" s="14">
        <f t="shared" si="24"/>
        <v>8282.152645314354</v>
      </c>
      <c r="L30" s="15">
        <f t="shared" si="25"/>
        <v>0.061926613383142405</v>
      </c>
      <c r="M30" s="15">
        <f t="shared" si="26"/>
        <v>0.25777107202310284</v>
      </c>
      <c r="N30" s="15">
        <f t="shared" si="27"/>
        <v>0.1905785741110624</v>
      </c>
      <c r="O30" s="15">
        <f t="shared" si="28"/>
        <v>0.29371715811152477</v>
      </c>
      <c r="P30" s="15">
        <f t="shared" si="29"/>
        <v>0.04807525829088253</v>
      </c>
      <c r="Q30" s="15">
        <f t="shared" si="30"/>
        <v>0.025390440035853182</v>
      </c>
      <c r="R30" s="15">
        <f t="shared" si="31"/>
        <v>0.08466703041966644</v>
      </c>
      <c r="S30" s="15">
        <f t="shared" si="32"/>
        <v>0.037873853624765426</v>
      </c>
      <c r="T30" s="15">
        <f t="shared" si="33"/>
        <v>1</v>
      </c>
      <c r="U30" s="11">
        <v>174546367</v>
      </c>
      <c r="V30" s="11">
        <v>129047831</v>
      </c>
      <c r="W30" s="11">
        <v>198886797</v>
      </c>
      <c r="X30" s="11">
        <v>32553543</v>
      </c>
      <c r="Y30" s="11">
        <v>17192810</v>
      </c>
      <c r="Z30" s="11">
        <v>41932810</v>
      </c>
      <c r="AA30" s="11">
        <v>57331191</v>
      </c>
      <c r="AB30" s="11">
        <v>25645793</v>
      </c>
      <c r="AC30" s="11">
        <v>677137142</v>
      </c>
    </row>
    <row r="31" spans="1:29" ht="12.75">
      <c r="A31" s="8" t="s">
        <v>29</v>
      </c>
      <c r="B31" s="6" t="s">
        <v>66</v>
      </c>
      <c r="C31" s="1" t="s">
        <v>67</v>
      </c>
      <c r="D31" s="8" t="s">
        <v>26</v>
      </c>
      <c r="E31" s="8">
        <v>15</v>
      </c>
      <c r="F31" s="4" t="s">
        <v>22</v>
      </c>
      <c r="G31" s="4"/>
      <c r="H31" s="4"/>
      <c r="I31" s="4" t="s">
        <v>23</v>
      </c>
      <c r="J31" s="9">
        <v>10708</v>
      </c>
      <c r="K31" s="14">
        <f t="shared" si="24"/>
        <v>19141.408666417632</v>
      </c>
      <c r="L31" s="15">
        <f t="shared" si="25"/>
        <v>0.04824665343740805</v>
      </c>
      <c r="M31" s="15">
        <f t="shared" si="26"/>
        <v>0.3657131536161312</v>
      </c>
      <c r="N31" s="15">
        <f t="shared" si="27"/>
        <v>0.32801950148471815</v>
      </c>
      <c r="O31" s="15">
        <f t="shared" si="28"/>
        <v>0.08565548759324187</v>
      </c>
      <c r="P31" s="15">
        <f t="shared" si="29"/>
        <v>0.05746257612541814</v>
      </c>
      <c r="Q31" s="15">
        <f t="shared" si="30"/>
        <v>0.02030542443870801</v>
      </c>
      <c r="R31" s="15">
        <f t="shared" si="31"/>
        <v>0.08073707647580146</v>
      </c>
      <c r="S31" s="15">
        <f t="shared" si="32"/>
        <v>0.013860126828573092</v>
      </c>
      <c r="T31" s="15">
        <f t="shared" si="33"/>
        <v>0.9999999999999998</v>
      </c>
      <c r="U31" s="11">
        <v>204966204</v>
      </c>
      <c r="V31" s="11">
        <v>183840563</v>
      </c>
      <c r="W31" s="11">
        <v>48006149</v>
      </c>
      <c r="X31" s="11">
        <v>32205257</v>
      </c>
      <c r="Y31" s="11">
        <v>11380301</v>
      </c>
      <c r="Z31" s="11">
        <v>27040136</v>
      </c>
      <c r="AA31" s="11">
        <v>45249595</v>
      </c>
      <c r="AB31" s="11">
        <v>7767994</v>
      </c>
      <c r="AC31" s="11">
        <v>560456199</v>
      </c>
    </row>
    <row r="32" spans="1:29" ht="12.75">
      <c r="A32" s="8" t="s">
        <v>29</v>
      </c>
      <c r="B32" s="6" t="s">
        <v>72</v>
      </c>
      <c r="C32" s="1" t="s">
        <v>73</v>
      </c>
      <c r="D32" s="8" t="s">
        <v>26</v>
      </c>
      <c r="E32" s="8">
        <v>15</v>
      </c>
      <c r="F32" s="4" t="s">
        <v>22</v>
      </c>
      <c r="G32" s="4"/>
      <c r="H32" s="4"/>
      <c r="I32" s="4" t="s">
        <v>23</v>
      </c>
      <c r="J32" s="9">
        <v>24295</v>
      </c>
      <c r="K32" s="14">
        <f t="shared" si="24"/>
        <v>5970.826095904507</v>
      </c>
      <c r="L32" s="15">
        <f t="shared" si="25"/>
        <v>0.036326044000417765</v>
      </c>
      <c r="M32" s="15">
        <f t="shared" si="26"/>
        <v>0.3155199309834558</v>
      </c>
      <c r="N32" s="15">
        <f t="shared" si="27"/>
        <v>0.31172044913434194</v>
      </c>
      <c r="O32" s="15">
        <f t="shared" si="28"/>
        <v>0.12881497685562446</v>
      </c>
      <c r="P32" s="15">
        <f t="shared" si="29"/>
        <v>0.07361576207211441</v>
      </c>
      <c r="Q32" s="15">
        <f t="shared" si="30"/>
        <v>0.04220681753837479</v>
      </c>
      <c r="R32" s="15">
        <f t="shared" si="31"/>
        <v>0.0803343333827374</v>
      </c>
      <c r="S32" s="15">
        <f t="shared" si="32"/>
        <v>0.01146168603293343</v>
      </c>
      <c r="T32" s="15">
        <f t="shared" si="33"/>
        <v>1</v>
      </c>
      <c r="U32" s="11">
        <v>145061220</v>
      </c>
      <c r="V32" s="11">
        <v>143314397</v>
      </c>
      <c r="W32" s="11">
        <v>59223066</v>
      </c>
      <c r="X32" s="11">
        <v>33845064</v>
      </c>
      <c r="Y32" s="11">
        <v>19404709</v>
      </c>
      <c r="Z32" s="11">
        <v>16701006</v>
      </c>
      <c r="AA32" s="11">
        <v>36933947</v>
      </c>
      <c r="AB32" s="11">
        <v>5269544</v>
      </c>
      <c r="AC32" s="11">
        <v>459752953</v>
      </c>
    </row>
    <row r="33" spans="1:29" ht="12.75">
      <c r="A33" s="8" t="s">
        <v>29</v>
      </c>
      <c r="B33" s="6" t="s">
        <v>270</v>
      </c>
      <c r="C33" s="1" t="s">
        <v>271</v>
      </c>
      <c r="D33" s="8" t="s">
        <v>26</v>
      </c>
      <c r="E33" s="8">
        <v>15</v>
      </c>
      <c r="F33" s="4" t="s">
        <v>22</v>
      </c>
      <c r="G33" s="4" t="s">
        <v>22</v>
      </c>
      <c r="H33" s="4"/>
      <c r="I33" s="4" t="s">
        <v>23</v>
      </c>
      <c r="J33" s="9">
        <v>23526</v>
      </c>
      <c r="K33" s="14">
        <f t="shared" si="24"/>
        <v>9871.2913372439</v>
      </c>
      <c r="L33" s="15">
        <f t="shared" si="25"/>
        <v>0.05235118367869999</v>
      </c>
      <c r="M33" s="15">
        <f t="shared" si="26"/>
        <v>0.2400035551182852</v>
      </c>
      <c r="N33" s="15">
        <f t="shared" si="27"/>
        <v>0.21860773713620754</v>
      </c>
      <c r="O33" s="15">
        <f t="shared" si="28"/>
        <v>0.3252953900243794</v>
      </c>
      <c r="P33" s="15">
        <f t="shared" si="29"/>
        <v>0.06871299550752931</v>
      </c>
      <c r="Q33" s="15">
        <f t="shared" si="30"/>
        <v>0.017455217394449676</v>
      </c>
      <c r="R33" s="15">
        <f t="shared" si="31"/>
        <v>0.044466882109590655</v>
      </c>
      <c r="S33" s="15">
        <f t="shared" si="32"/>
        <v>0.03310703903085822</v>
      </c>
      <c r="T33" s="15">
        <f t="shared" si="33"/>
        <v>0.9999999999999999</v>
      </c>
      <c r="U33" s="11">
        <v>232232000</v>
      </c>
      <c r="V33" s="11">
        <v>211529000</v>
      </c>
      <c r="W33" s="11">
        <v>314762000</v>
      </c>
      <c r="X33" s="11">
        <v>66488000</v>
      </c>
      <c r="Y33" s="11">
        <v>16890000</v>
      </c>
      <c r="Z33" s="11">
        <v>50656000</v>
      </c>
      <c r="AA33" s="11">
        <v>43027000</v>
      </c>
      <c r="AB33" s="11">
        <v>32035000</v>
      </c>
      <c r="AC33" s="11">
        <v>967619000</v>
      </c>
    </row>
    <row r="34" spans="1:29" ht="12.75">
      <c r="A34" s="8" t="s">
        <v>29</v>
      </c>
      <c r="B34" s="6" t="s">
        <v>172</v>
      </c>
      <c r="C34" s="1" t="s">
        <v>173</v>
      </c>
      <c r="D34" s="8" t="s">
        <v>26</v>
      </c>
      <c r="E34" s="8">
        <v>16</v>
      </c>
      <c r="F34" s="4" t="s">
        <v>22</v>
      </c>
      <c r="G34" s="4"/>
      <c r="H34" s="4"/>
      <c r="I34" s="4" t="s">
        <v>23</v>
      </c>
      <c r="J34" s="9">
        <v>21488</v>
      </c>
      <c r="K34" s="14">
        <f t="shared" si="24"/>
        <v>6017.8704393149665</v>
      </c>
      <c r="L34" s="15">
        <f t="shared" si="25"/>
        <v>0.08133790153135588</v>
      </c>
      <c r="M34" s="15">
        <f t="shared" si="26"/>
        <v>0.4079577504779572</v>
      </c>
      <c r="N34" s="15">
        <f t="shared" si="27"/>
        <v>0.11306605589101945</v>
      </c>
      <c r="O34" s="15">
        <f t="shared" si="28"/>
        <v>0.056045606264236186</v>
      </c>
      <c r="P34" s="15">
        <f t="shared" si="29"/>
        <v>0.13753493977424017</v>
      </c>
      <c r="Q34" s="15">
        <f t="shared" si="30"/>
        <v>0.06544700827197183</v>
      </c>
      <c r="R34" s="15">
        <f t="shared" si="31"/>
        <v>0.09521601140787572</v>
      </c>
      <c r="S34" s="15">
        <f t="shared" si="32"/>
        <v>0.04339472638134358</v>
      </c>
      <c r="T34" s="15">
        <f t="shared" si="33"/>
        <v>0.9999999999999999</v>
      </c>
      <c r="U34" s="11">
        <v>129312000</v>
      </c>
      <c r="V34" s="11">
        <v>35839000</v>
      </c>
      <c r="W34" s="11">
        <v>17765000</v>
      </c>
      <c r="X34" s="11">
        <v>43595000</v>
      </c>
      <c r="Y34" s="11">
        <v>20745000</v>
      </c>
      <c r="Z34" s="11">
        <v>25782000</v>
      </c>
      <c r="AA34" s="11">
        <v>30181000</v>
      </c>
      <c r="AB34" s="11">
        <v>13755000</v>
      </c>
      <c r="AC34" s="11">
        <v>316974000</v>
      </c>
    </row>
    <row r="35" spans="1:29" ht="12.75">
      <c r="A35" s="8" t="s">
        <v>29</v>
      </c>
      <c r="B35" s="6" t="s">
        <v>174</v>
      </c>
      <c r="C35" s="1" t="s">
        <v>175</v>
      </c>
      <c r="D35" s="8" t="s">
        <v>26</v>
      </c>
      <c r="E35" s="8">
        <v>16</v>
      </c>
      <c r="F35" s="4" t="s">
        <v>22</v>
      </c>
      <c r="G35" s="4"/>
      <c r="H35" s="4"/>
      <c r="I35" s="4" t="s">
        <v>23</v>
      </c>
      <c r="J35" s="9">
        <v>13039</v>
      </c>
      <c r="K35" s="14">
        <f t="shared" si="24"/>
        <v>11189.103612240202</v>
      </c>
      <c r="L35" s="15">
        <f t="shared" si="25"/>
        <v>0.0827745149368526</v>
      </c>
      <c r="M35" s="15">
        <f t="shared" si="26"/>
        <v>0.3932196486207644</v>
      </c>
      <c r="N35" s="15">
        <f t="shared" si="27"/>
        <v>0.17148220671163597</v>
      </c>
      <c r="O35" s="15">
        <f t="shared" si="28"/>
        <v>0.10475866568733554</v>
      </c>
      <c r="P35" s="15">
        <f t="shared" si="29"/>
        <v>0.07921047920460954</v>
      </c>
      <c r="Q35" s="15">
        <f t="shared" si="30"/>
        <v>0.06315675885396524</v>
      </c>
      <c r="R35" s="15">
        <f t="shared" si="31"/>
        <v>0.07397905098958261</v>
      </c>
      <c r="S35" s="15">
        <f t="shared" si="32"/>
        <v>0.03141867499525411</v>
      </c>
      <c r="T35" s="15">
        <f t="shared" si="33"/>
        <v>0.9999999999999999</v>
      </c>
      <c r="U35" s="11">
        <v>145894722</v>
      </c>
      <c r="V35" s="11">
        <v>63624361</v>
      </c>
      <c r="W35" s="11">
        <v>38868191</v>
      </c>
      <c r="X35" s="11">
        <v>29389149</v>
      </c>
      <c r="Y35" s="11">
        <v>23432801</v>
      </c>
      <c r="Z35" s="11">
        <v>30711499</v>
      </c>
      <c r="AA35" s="11">
        <v>27448153</v>
      </c>
      <c r="AB35" s="11">
        <v>11657146</v>
      </c>
      <c r="AC35" s="11">
        <v>371026022</v>
      </c>
    </row>
    <row r="36" spans="1:29" ht="12.75">
      <c r="A36" s="8" t="s">
        <v>29</v>
      </c>
      <c r="B36" s="6" t="s">
        <v>224</v>
      </c>
      <c r="C36" s="1" t="s">
        <v>225</v>
      </c>
      <c r="D36" s="8" t="s">
        <v>26</v>
      </c>
      <c r="E36" s="8">
        <v>16</v>
      </c>
      <c r="F36" s="4" t="s">
        <v>22</v>
      </c>
      <c r="G36" s="4"/>
      <c r="H36" s="4"/>
      <c r="I36" s="4" t="s">
        <v>23</v>
      </c>
      <c r="J36" s="9">
        <v>20653</v>
      </c>
      <c r="K36" s="14">
        <f t="shared" si="24"/>
        <v>6004.028325182782</v>
      </c>
      <c r="L36" s="86">
        <f t="shared" si="25"/>
        <v>0.04386515650035584</v>
      </c>
      <c r="M36" s="86">
        <f t="shared" si="26"/>
        <v>0.3255433478678634</v>
      </c>
      <c r="N36" s="86">
        <f t="shared" si="27"/>
        <v>0.19180520686436597</v>
      </c>
      <c r="O36" s="86">
        <f t="shared" si="28"/>
        <v>0.12548428962396357</v>
      </c>
      <c r="P36" s="86">
        <f t="shared" si="29"/>
        <v>0.10355354647542712</v>
      </c>
      <c r="Q36" s="86">
        <f t="shared" si="30"/>
        <v>0.03969244253057608</v>
      </c>
      <c r="R36" s="86">
        <f t="shared" si="31"/>
        <v>0.08317905090391331</v>
      </c>
      <c r="S36" s="86">
        <f t="shared" si="32"/>
        <v>0.0868769592335347</v>
      </c>
      <c r="T36" s="86">
        <f t="shared" si="33"/>
        <v>1</v>
      </c>
      <c r="U36" s="11">
        <v>124001197</v>
      </c>
      <c r="V36" s="11">
        <v>73059626</v>
      </c>
      <c r="W36" s="11">
        <v>47797635</v>
      </c>
      <c r="X36" s="11">
        <v>39444098</v>
      </c>
      <c r="Y36" s="11">
        <v>15119063</v>
      </c>
      <c r="Z36" s="11">
        <v>16708472</v>
      </c>
      <c r="AA36" s="11">
        <v>31683344</v>
      </c>
      <c r="AB36" s="11">
        <v>33091897</v>
      </c>
      <c r="AC36" s="11">
        <v>380905332</v>
      </c>
    </row>
    <row r="37" spans="1:29" ht="12.75">
      <c r="A37" s="8"/>
      <c r="B37" s="6"/>
      <c r="C37" s="1"/>
      <c r="D37" s="8"/>
      <c r="E37" s="8"/>
      <c r="F37" s="4"/>
      <c r="G37" s="4"/>
      <c r="H37" s="4"/>
      <c r="I37" s="4"/>
      <c r="J37" s="9"/>
      <c r="K37" s="14"/>
      <c r="L37" s="15">
        <f>SUM(L28:L36)</f>
        <v>0.5160714924168085</v>
      </c>
      <c r="M37" s="15">
        <f aca="true" t="shared" si="34" ref="M37:T37">SUM(M28:M36)</f>
        <v>2.8616883808758895</v>
      </c>
      <c r="N37" s="15">
        <f t="shared" si="34"/>
        <v>2.147381614849919</v>
      </c>
      <c r="O37" s="15">
        <f t="shared" si="34"/>
        <v>1.4220718108333676</v>
      </c>
      <c r="P37" s="15">
        <f t="shared" si="34"/>
        <v>0.7137463333828512</v>
      </c>
      <c r="Q37" s="15">
        <f t="shared" si="34"/>
        <v>0.3316167339307611</v>
      </c>
      <c r="R37" s="15">
        <f t="shared" si="34"/>
        <v>0.6908546799626046</v>
      </c>
      <c r="S37" s="15">
        <f t="shared" si="34"/>
        <v>0.31656895374779886</v>
      </c>
      <c r="T37" s="15">
        <f t="shared" si="34"/>
        <v>9</v>
      </c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3.5" thickBot="1">
      <c r="A38" s="8"/>
      <c r="B38" s="6"/>
      <c r="C38" s="1"/>
      <c r="D38" s="8"/>
      <c r="E38" s="8"/>
      <c r="F38" s="4"/>
      <c r="G38" s="4"/>
      <c r="H38" s="4"/>
      <c r="I38" s="4"/>
      <c r="J38" s="9"/>
      <c r="K38" s="14"/>
      <c r="L38" s="88">
        <f>L37/9</f>
        <v>0.05734127693520094</v>
      </c>
      <c r="M38" s="88">
        <f aca="true" t="shared" si="35" ref="M38:S38">M37/9</f>
        <v>0.31796537565287664</v>
      </c>
      <c r="N38" s="88">
        <f t="shared" si="35"/>
        <v>0.23859795720554658</v>
      </c>
      <c r="O38" s="88">
        <f t="shared" si="35"/>
        <v>0.1580079789814853</v>
      </c>
      <c r="P38" s="88">
        <f t="shared" si="35"/>
        <v>0.07930514815365014</v>
      </c>
      <c r="Q38" s="88">
        <f t="shared" si="35"/>
        <v>0.03684630377008456</v>
      </c>
      <c r="R38" s="88">
        <f t="shared" si="35"/>
        <v>0.07676163110695607</v>
      </c>
      <c r="S38" s="88">
        <f t="shared" si="35"/>
        <v>0.035174328194199876</v>
      </c>
      <c r="T38" s="88">
        <f>SUM(L38:S38)</f>
        <v>1.0000000000000002</v>
      </c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3.5" thickTop="1">
      <c r="A39" s="8"/>
      <c r="B39" s="6"/>
      <c r="C39" s="1"/>
      <c r="D39" s="8"/>
      <c r="E39" s="8"/>
      <c r="F39" s="4"/>
      <c r="G39" s="89"/>
      <c r="H39" s="89"/>
      <c r="I39" s="89" t="s">
        <v>351</v>
      </c>
      <c r="J39" s="89"/>
      <c r="K39" s="90"/>
      <c r="L39" s="91"/>
      <c r="M39" s="92">
        <f>M38+N38+O38</f>
        <v>0.7145713118399085</v>
      </c>
      <c r="N39" s="15"/>
      <c r="O39" s="15"/>
      <c r="P39" s="15"/>
      <c r="Q39" s="15"/>
      <c r="R39" s="15"/>
      <c r="S39" s="15"/>
      <c r="T39" s="15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2.75">
      <c r="A40" s="8" t="s">
        <v>29</v>
      </c>
      <c r="B40" s="6" t="s">
        <v>42</v>
      </c>
      <c r="C40" s="1" t="s">
        <v>43</v>
      </c>
      <c r="D40" s="8" t="s">
        <v>27</v>
      </c>
      <c r="E40" s="8">
        <v>15</v>
      </c>
      <c r="F40" s="4" t="s">
        <v>22</v>
      </c>
      <c r="G40" s="4" t="s">
        <v>22</v>
      </c>
      <c r="H40" s="4" t="s">
        <v>22</v>
      </c>
      <c r="I40" s="4" t="s">
        <v>23</v>
      </c>
      <c r="J40" s="9">
        <v>33198</v>
      </c>
      <c r="K40" s="14">
        <f aca="true" t="shared" si="36" ref="K40:K48">IF(J40&gt;0,U40/J40,"")</f>
        <v>9301.524188204108</v>
      </c>
      <c r="L40" s="15">
        <f aca="true" t="shared" si="37" ref="L40:L48">IF(AC40&gt;0,Z40/AC40,"")</f>
        <v>0.07641468530649073</v>
      </c>
      <c r="M40" s="15">
        <f aca="true" t="shared" si="38" ref="M40:M48">U40/AC40</f>
        <v>0.30154173062876205</v>
      </c>
      <c r="N40" s="15">
        <f aca="true" t="shared" si="39" ref="N40:N48">V40/AC40</f>
        <v>0.3441346270277449</v>
      </c>
      <c r="O40" s="15">
        <f aca="true" t="shared" si="40" ref="O40:O48">W40/AC40</f>
        <v>0.06222877141997805</v>
      </c>
      <c r="P40" s="15">
        <f aca="true" t="shared" si="41" ref="P40:P48">X40/AC40</f>
        <v>0.08761830546343712</v>
      </c>
      <c r="Q40" s="15">
        <f aca="true" t="shared" si="42" ref="Q40:Q48">Y40/AC40</f>
        <v>0.024427661311428026</v>
      </c>
      <c r="R40" s="15">
        <f aca="true" t="shared" si="43" ref="R40:R48">AA40/AC40</f>
        <v>0.06604013108811731</v>
      </c>
      <c r="S40" s="15">
        <f aca="true" t="shared" si="44" ref="S40:S48">AB40/AC40</f>
        <v>0.03759408775404182</v>
      </c>
      <c r="T40" s="15">
        <f aca="true" t="shared" si="45" ref="T40:T48">SUM(L40:S40)</f>
        <v>1</v>
      </c>
      <c r="U40" s="11">
        <v>308792000</v>
      </c>
      <c r="V40" s="11">
        <v>352409000</v>
      </c>
      <c r="W40" s="11">
        <v>63725000</v>
      </c>
      <c r="X40" s="11">
        <v>89725000</v>
      </c>
      <c r="Y40" s="11">
        <v>25015000</v>
      </c>
      <c r="Z40" s="11">
        <v>78252000</v>
      </c>
      <c r="AA40" s="11">
        <v>67628000</v>
      </c>
      <c r="AB40" s="11">
        <v>38498000</v>
      </c>
      <c r="AC40" s="11">
        <v>1024044000</v>
      </c>
    </row>
    <row r="41" spans="1:29" ht="12.75">
      <c r="A41" s="8" t="s">
        <v>29</v>
      </c>
      <c r="B41" s="6" t="s">
        <v>254</v>
      </c>
      <c r="C41" s="1" t="s">
        <v>255</v>
      </c>
      <c r="D41" s="8" t="s">
        <v>27</v>
      </c>
      <c r="E41" s="8">
        <v>15</v>
      </c>
      <c r="F41" s="4" t="s">
        <v>22</v>
      </c>
      <c r="G41" s="4"/>
      <c r="H41" s="4" t="s">
        <v>22</v>
      </c>
      <c r="I41" s="4" t="s">
        <v>23</v>
      </c>
      <c r="J41" s="9">
        <v>41663</v>
      </c>
      <c r="K41" s="14">
        <f t="shared" si="36"/>
        <v>9119.058733168518</v>
      </c>
      <c r="L41" s="15">
        <f t="shared" si="37"/>
        <v>0.04175329960173502</v>
      </c>
      <c r="M41" s="15">
        <f t="shared" si="38"/>
        <v>0.29991932032573104</v>
      </c>
      <c r="N41" s="15">
        <f t="shared" si="39"/>
        <v>0.26854079852594365</v>
      </c>
      <c r="O41" s="15">
        <f t="shared" si="40"/>
        <v>0.1699248414911798</v>
      </c>
      <c r="P41" s="15">
        <f t="shared" si="41"/>
        <v>0.06929185628672574</v>
      </c>
      <c r="Q41" s="15">
        <f t="shared" si="42"/>
        <v>0.03629549633159549</v>
      </c>
      <c r="R41" s="15">
        <f t="shared" si="43"/>
        <v>0.0898057999470358</v>
      </c>
      <c r="S41" s="15">
        <f t="shared" si="44"/>
        <v>0.024468587490053425</v>
      </c>
      <c r="T41" s="15">
        <f t="shared" si="45"/>
        <v>1</v>
      </c>
      <c r="U41" s="11">
        <v>379927344</v>
      </c>
      <c r="V41" s="11">
        <v>340178126</v>
      </c>
      <c r="W41" s="11">
        <v>215254868</v>
      </c>
      <c r="X41" s="11">
        <v>87776509</v>
      </c>
      <c r="Y41" s="11">
        <v>45977870</v>
      </c>
      <c r="Z41" s="11">
        <v>52891625</v>
      </c>
      <c r="AA41" s="11">
        <v>113762858</v>
      </c>
      <c r="AB41" s="11">
        <v>30995954</v>
      </c>
      <c r="AC41" s="11">
        <v>1266765154</v>
      </c>
    </row>
    <row r="42" spans="1:29" ht="12.75">
      <c r="A42" s="8" t="s">
        <v>18</v>
      </c>
      <c r="B42" s="6" t="s">
        <v>19</v>
      </c>
      <c r="C42" s="1" t="s">
        <v>20</v>
      </c>
      <c r="D42" s="8" t="s">
        <v>27</v>
      </c>
      <c r="E42" s="8">
        <v>15</v>
      </c>
      <c r="F42" s="4" t="s">
        <v>22</v>
      </c>
      <c r="G42" s="4"/>
      <c r="H42" s="4"/>
      <c r="I42" s="4" t="s">
        <v>23</v>
      </c>
      <c r="J42" s="9">
        <v>21191</v>
      </c>
      <c r="K42" s="14">
        <f t="shared" si="36"/>
        <v>8535.864234816667</v>
      </c>
      <c r="L42" s="15">
        <f t="shared" si="37"/>
        <v>0.06449554149724439</v>
      </c>
      <c r="M42" s="15">
        <f t="shared" si="38"/>
        <v>0.26290065459863027</v>
      </c>
      <c r="N42" s="15">
        <f t="shared" si="39"/>
        <v>0.19746755204026364</v>
      </c>
      <c r="O42" s="15">
        <f t="shared" si="40"/>
        <v>0.2849940055072087</v>
      </c>
      <c r="P42" s="15">
        <f t="shared" si="41"/>
        <v>0.0479055927709788</v>
      </c>
      <c r="Q42" s="15">
        <f t="shared" si="42"/>
        <v>0.026518532435657945</v>
      </c>
      <c r="R42" s="15">
        <f t="shared" si="43"/>
        <v>0.07761593874093725</v>
      </c>
      <c r="S42" s="15">
        <f t="shared" si="44"/>
        <v>0.03810218240907901</v>
      </c>
      <c r="T42" s="15">
        <f t="shared" si="45"/>
        <v>1.0000000000000002</v>
      </c>
      <c r="U42" s="11">
        <v>180883499</v>
      </c>
      <c r="V42" s="11">
        <v>135863571</v>
      </c>
      <c r="W42" s="11">
        <v>196084384</v>
      </c>
      <c r="X42" s="11">
        <v>32960478</v>
      </c>
      <c r="Y42" s="11">
        <v>18245542</v>
      </c>
      <c r="Z42" s="11">
        <v>44374858</v>
      </c>
      <c r="AA42" s="11">
        <v>53402083</v>
      </c>
      <c r="AB42" s="11">
        <v>26215439</v>
      </c>
      <c r="AC42" s="11">
        <v>688029854</v>
      </c>
    </row>
    <row r="43" spans="1:29" ht="12.75">
      <c r="A43" s="8" t="s">
        <v>29</v>
      </c>
      <c r="B43" s="6" t="s">
        <v>66</v>
      </c>
      <c r="C43" s="1" t="s">
        <v>67</v>
      </c>
      <c r="D43" s="8" t="s">
        <v>27</v>
      </c>
      <c r="E43" s="8">
        <v>15</v>
      </c>
      <c r="F43" s="4" t="s">
        <v>22</v>
      </c>
      <c r="G43" s="4"/>
      <c r="H43" s="4"/>
      <c r="I43" s="4" t="s">
        <v>23</v>
      </c>
      <c r="J43" s="9">
        <v>13164</v>
      </c>
      <c r="K43" s="14">
        <f t="shared" si="36"/>
        <v>16628.323685809784</v>
      </c>
      <c r="L43" s="15">
        <f t="shared" si="37"/>
        <v>0.05141847333845952</v>
      </c>
      <c r="M43" s="15">
        <f t="shared" si="38"/>
        <v>0.36417677306301577</v>
      </c>
      <c r="N43" s="15">
        <f t="shared" si="39"/>
        <v>0.3215173619709569</v>
      </c>
      <c r="O43" s="15">
        <f t="shared" si="40"/>
        <v>0.09785641102492178</v>
      </c>
      <c r="P43" s="15">
        <f t="shared" si="41"/>
        <v>0.05798715861226654</v>
      </c>
      <c r="Q43" s="15">
        <f t="shared" si="42"/>
        <v>0.018869994960076793</v>
      </c>
      <c r="R43" s="15">
        <f t="shared" si="43"/>
        <v>0.07849445231951047</v>
      </c>
      <c r="S43" s="15">
        <f t="shared" si="44"/>
        <v>0.009679374710792202</v>
      </c>
      <c r="T43" s="15">
        <f t="shared" si="45"/>
        <v>1</v>
      </c>
      <c r="U43" s="11">
        <v>218895253</v>
      </c>
      <c r="V43" s="11">
        <v>193254017</v>
      </c>
      <c r="W43" s="11">
        <v>58818424</v>
      </c>
      <c r="X43" s="11">
        <v>34854265</v>
      </c>
      <c r="Y43" s="11">
        <v>11342163</v>
      </c>
      <c r="Z43" s="11">
        <v>30906034</v>
      </c>
      <c r="AA43" s="11">
        <v>47180557</v>
      </c>
      <c r="AB43" s="11">
        <v>5817969</v>
      </c>
      <c r="AC43" s="11">
        <v>601068682</v>
      </c>
    </row>
    <row r="44" spans="1:29" ht="12.75">
      <c r="A44" s="8" t="s">
        <v>29</v>
      </c>
      <c r="B44" s="6" t="s">
        <v>72</v>
      </c>
      <c r="C44" s="1" t="s">
        <v>73</v>
      </c>
      <c r="D44" s="8" t="s">
        <v>27</v>
      </c>
      <c r="E44" s="8">
        <v>15</v>
      </c>
      <c r="F44" s="4" t="s">
        <v>22</v>
      </c>
      <c r="G44" s="4"/>
      <c r="H44" s="4"/>
      <c r="I44" s="4" t="s">
        <v>23</v>
      </c>
      <c r="J44" s="9">
        <v>24031</v>
      </c>
      <c r="K44" s="14">
        <f t="shared" si="36"/>
        <v>6565.718571844701</v>
      </c>
      <c r="L44" s="15">
        <f t="shared" si="37"/>
        <v>0.04215174331557054</v>
      </c>
      <c r="M44" s="15">
        <f t="shared" si="38"/>
        <v>0.31585663294936867</v>
      </c>
      <c r="N44" s="15">
        <f t="shared" si="39"/>
        <v>0.30282608807495787</v>
      </c>
      <c r="O44" s="15">
        <f t="shared" si="40"/>
        <v>0.13099968128226025</v>
      </c>
      <c r="P44" s="15">
        <f t="shared" si="41"/>
        <v>0.07140145180825024</v>
      </c>
      <c r="Q44" s="15">
        <f t="shared" si="42"/>
        <v>0.0391463757613087</v>
      </c>
      <c r="R44" s="15">
        <f t="shared" si="43"/>
        <v>0.0854645732950808</v>
      </c>
      <c r="S44" s="15">
        <f t="shared" si="44"/>
        <v>0.012153453513202964</v>
      </c>
      <c r="T44" s="15">
        <f t="shared" si="45"/>
        <v>1.0000000000000002</v>
      </c>
      <c r="U44" s="11">
        <v>157780783</v>
      </c>
      <c r="V44" s="11">
        <v>151271597</v>
      </c>
      <c r="W44" s="11">
        <v>65438652</v>
      </c>
      <c r="X44" s="11">
        <v>35667375</v>
      </c>
      <c r="Y44" s="11">
        <v>19554903</v>
      </c>
      <c r="Z44" s="11">
        <v>21056183</v>
      </c>
      <c r="AA44" s="11">
        <v>42692367</v>
      </c>
      <c r="AB44" s="11">
        <v>6071050</v>
      </c>
      <c r="AC44" s="11">
        <v>499532910</v>
      </c>
    </row>
    <row r="45" spans="1:29" ht="12.75">
      <c r="A45" s="8" t="s">
        <v>29</v>
      </c>
      <c r="B45" s="6" t="s">
        <v>270</v>
      </c>
      <c r="C45" s="1" t="s">
        <v>271</v>
      </c>
      <c r="D45" s="8" t="s">
        <v>27</v>
      </c>
      <c r="E45" s="8">
        <v>15</v>
      </c>
      <c r="F45" s="4" t="s">
        <v>22</v>
      </c>
      <c r="G45" s="4" t="s">
        <v>22</v>
      </c>
      <c r="H45" s="4"/>
      <c r="I45" s="4" t="s">
        <v>23</v>
      </c>
      <c r="J45" s="9">
        <v>24396</v>
      </c>
      <c r="K45" s="14">
        <f t="shared" si="36"/>
        <v>10201.877356943762</v>
      </c>
      <c r="L45" s="15">
        <f t="shared" si="37"/>
        <v>0.05830346406880653</v>
      </c>
      <c r="M45" s="15">
        <f t="shared" si="38"/>
        <v>0.23826961223567616</v>
      </c>
      <c r="N45" s="15">
        <f t="shared" si="39"/>
        <v>0.2058471000007659</v>
      </c>
      <c r="O45" s="15">
        <f t="shared" si="40"/>
        <v>0.3396642771255045</v>
      </c>
      <c r="P45" s="15">
        <f t="shared" si="41"/>
        <v>0.06347122977123207</v>
      </c>
      <c r="Q45" s="15">
        <f t="shared" si="42"/>
        <v>0.017467775658847048</v>
      </c>
      <c r="R45" s="15">
        <f t="shared" si="43"/>
        <v>0.046273426310992655</v>
      </c>
      <c r="S45" s="15">
        <f t="shared" si="44"/>
        <v>0.03070311482817514</v>
      </c>
      <c r="T45" s="15">
        <f t="shared" si="45"/>
        <v>1</v>
      </c>
      <c r="U45" s="11">
        <v>248885000</v>
      </c>
      <c r="V45" s="11">
        <v>215018000</v>
      </c>
      <c r="W45" s="11">
        <v>354797000</v>
      </c>
      <c r="X45" s="11">
        <v>66299000</v>
      </c>
      <c r="Y45" s="11">
        <v>18246000</v>
      </c>
      <c r="Z45" s="11">
        <v>60901000</v>
      </c>
      <c r="AA45" s="11">
        <v>48335000</v>
      </c>
      <c r="AB45" s="11">
        <v>32071000</v>
      </c>
      <c r="AC45" s="11">
        <v>1044552000</v>
      </c>
    </row>
    <row r="46" spans="1:29" ht="12.75">
      <c r="A46" s="8" t="s">
        <v>29</v>
      </c>
      <c r="B46" s="6" t="s">
        <v>172</v>
      </c>
      <c r="C46" s="1" t="s">
        <v>173</v>
      </c>
      <c r="D46" s="8" t="s">
        <v>27</v>
      </c>
      <c r="E46" s="8">
        <v>16</v>
      </c>
      <c r="F46" s="4" t="s">
        <v>22</v>
      </c>
      <c r="G46" s="4"/>
      <c r="H46" s="4"/>
      <c r="I46" s="4" t="s">
        <v>23</v>
      </c>
      <c r="J46" s="9">
        <v>21987</v>
      </c>
      <c r="K46" s="14">
        <f t="shared" si="36"/>
        <v>6528.63055441852</v>
      </c>
      <c r="L46" s="15">
        <f t="shared" si="37"/>
        <v>0.07707175919384647</v>
      </c>
      <c r="M46" s="15">
        <f t="shared" si="38"/>
        <v>0.405634145100854</v>
      </c>
      <c r="N46" s="15">
        <f t="shared" si="39"/>
        <v>0.11525158387919</v>
      </c>
      <c r="O46" s="15">
        <f t="shared" si="40"/>
        <v>0.03571852446323309</v>
      </c>
      <c r="P46" s="15">
        <f t="shared" si="41"/>
        <v>0.13993240608345248</v>
      </c>
      <c r="Q46" s="15">
        <f t="shared" si="42"/>
        <v>0.0760911952706865</v>
      </c>
      <c r="R46" s="15">
        <f t="shared" si="43"/>
        <v>0.10755966745601592</v>
      </c>
      <c r="S46" s="15">
        <f t="shared" si="44"/>
        <v>0.04274071855272156</v>
      </c>
      <c r="T46" s="15">
        <f t="shared" si="45"/>
        <v>1</v>
      </c>
      <c r="U46" s="11">
        <v>143545000</v>
      </c>
      <c r="V46" s="11">
        <v>40785000</v>
      </c>
      <c r="W46" s="11">
        <v>12640000</v>
      </c>
      <c r="X46" s="11">
        <v>49519000</v>
      </c>
      <c r="Y46" s="11">
        <v>26927000</v>
      </c>
      <c r="Z46" s="11">
        <v>27274000</v>
      </c>
      <c r="AA46" s="11">
        <v>38063000</v>
      </c>
      <c r="AB46" s="11">
        <v>15125000</v>
      </c>
      <c r="AC46" s="11">
        <v>353878000</v>
      </c>
    </row>
    <row r="47" spans="1:29" ht="12.75">
      <c r="A47" s="8" t="s">
        <v>29</v>
      </c>
      <c r="B47" s="6" t="s">
        <v>174</v>
      </c>
      <c r="C47" s="1" t="s">
        <v>175</v>
      </c>
      <c r="D47" s="8" t="s">
        <v>27</v>
      </c>
      <c r="E47" s="8">
        <v>16</v>
      </c>
      <c r="F47" s="4" t="s">
        <v>22</v>
      </c>
      <c r="G47" s="4"/>
      <c r="H47" s="4"/>
      <c r="I47" s="4" t="s">
        <v>23</v>
      </c>
      <c r="J47" s="9">
        <v>13408</v>
      </c>
      <c r="K47" s="14">
        <f t="shared" si="36"/>
        <v>11424.200029832935</v>
      </c>
      <c r="L47" s="15">
        <f t="shared" si="37"/>
        <v>0.08332204804162727</v>
      </c>
      <c r="M47" s="15">
        <f t="shared" si="38"/>
        <v>0.38425433388314845</v>
      </c>
      <c r="N47" s="15">
        <f t="shared" si="39"/>
        <v>0.17524889687444248</v>
      </c>
      <c r="O47" s="15">
        <f t="shared" si="40"/>
        <v>0.109199789700228</v>
      </c>
      <c r="P47" s="15">
        <f t="shared" si="41"/>
        <v>0.08053765317174562</v>
      </c>
      <c r="Q47" s="15">
        <f t="shared" si="42"/>
        <v>0.06215176312446981</v>
      </c>
      <c r="R47" s="15">
        <f t="shared" si="43"/>
        <v>0.07181567884240601</v>
      </c>
      <c r="S47" s="15">
        <f t="shared" si="44"/>
        <v>0.03346983636193235</v>
      </c>
      <c r="T47" s="15">
        <f t="shared" si="45"/>
        <v>1</v>
      </c>
      <c r="U47" s="11">
        <v>153175674</v>
      </c>
      <c r="V47" s="11">
        <v>69859636</v>
      </c>
      <c r="W47" s="11">
        <v>43530417</v>
      </c>
      <c r="X47" s="11">
        <v>32104802</v>
      </c>
      <c r="Y47" s="11">
        <v>24775617</v>
      </c>
      <c r="Z47" s="11">
        <v>33214748</v>
      </c>
      <c r="AA47" s="11">
        <v>28627953</v>
      </c>
      <c r="AB47" s="11">
        <v>13342113</v>
      </c>
      <c r="AC47" s="11">
        <v>398630960</v>
      </c>
    </row>
    <row r="48" spans="1:29" ht="12.75">
      <c r="A48" s="8" t="s">
        <v>29</v>
      </c>
      <c r="B48" s="6" t="s">
        <v>224</v>
      </c>
      <c r="C48" s="1" t="s">
        <v>225</v>
      </c>
      <c r="D48" s="8" t="s">
        <v>27</v>
      </c>
      <c r="E48" s="8">
        <v>16</v>
      </c>
      <c r="F48" s="4" t="s">
        <v>22</v>
      </c>
      <c r="G48" s="4"/>
      <c r="H48" s="4"/>
      <c r="I48" s="4" t="s">
        <v>23</v>
      </c>
      <c r="J48" s="9">
        <v>20521</v>
      </c>
      <c r="K48" s="14">
        <f t="shared" si="36"/>
        <v>6646.108376784757</v>
      </c>
      <c r="L48" s="15">
        <f t="shared" si="37"/>
        <v>0.0423753467801452</v>
      </c>
      <c r="M48" s="15">
        <f t="shared" si="38"/>
        <v>0.33105055317337634</v>
      </c>
      <c r="N48" s="86">
        <f t="shared" si="39"/>
        <v>0.1752967674891132</v>
      </c>
      <c r="O48" s="86">
        <f t="shared" si="40"/>
        <v>0.12820007693657287</v>
      </c>
      <c r="P48" s="86">
        <f t="shared" si="41"/>
        <v>0.10244068995133986</v>
      </c>
      <c r="Q48" s="86">
        <f t="shared" si="42"/>
        <v>0.03958742520068901</v>
      </c>
      <c r="R48" s="86">
        <f t="shared" si="43"/>
        <v>0.07506998227953822</v>
      </c>
      <c r="S48" s="86">
        <f t="shared" si="44"/>
        <v>0.10597915818922532</v>
      </c>
      <c r="T48" s="86">
        <f t="shared" si="45"/>
        <v>1</v>
      </c>
      <c r="U48" s="11">
        <v>136384790</v>
      </c>
      <c r="V48" s="11">
        <v>72218012</v>
      </c>
      <c r="W48" s="11">
        <v>52815319</v>
      </c>
      <c r="X48" s="11">
        <v>42203077</v>
      </c>
      <c r="Y48" s="11">
        <v>16309058</v>
      </c>
      <c r="Z48" s="11">
        <v>17457614</v>
      </c>
      <c r="AA48" s="11">
        <v>30927010</v>
      </c>
      <c r="AB48" s="11">
        <v>43660840</v>
      </c>
      <c r="AC48" s="11">
        <v>411975720</v>
      </c>
    </row>
    <row r="49" spans="1:29" ht="12.75">
      <c r="A49" s="8"/>
      <c r="B49" s="6"/>
      <c r="C49" s="1"/>
      <c r="D49" s="8"/>
      <c r="E49" s="8"/>
      <c r="F49" s="4"/>
      <c r="G49" s="4"/>
      <c r="H49" s="4"/>
      <c r="I49" s="4"/>
      <c r="J49" s="9"/>
      <c r="K49" s="14"/>
      <c r="L49" s="15">
        <f>SUM(L40:L48)</f>
        <v>0.5373063611439256</v>
      </c>
      <c r="M49" s="15">
        <f>SUM(M40:M48)</f>
        <v>2.903603755958563</v>
      </c>
      <c r="N49" s="15">
        <f>SUM(N40:N48)</f>
        <v>2.1061307758833787</v>
      </c>
      <c r="O49" s="15">
        <f aca="true" t="shared" si="46" ref="O49:T49">SUM(O40:O48)</f>
        <v>1.3587863789510872</v>
      </c>
      <c r="P49" s="15">
        <f t="shared" si="46"/>
        <v>0.7205863439194284</v>
      </c>
      <c r="Q49" s="15">
        <f t="shared" si="46"/>
        <v>0.34055622005475933</v>
      </c>
      <c r="R49" s="15">
        <f t="shared" si="46"/>
        <v>0.6981396502796344</v>
      </c>
      <c r="S49" s="15">
        <f t="shared" si="46"/>
        <v>0.3348905138092238</v>
      </c>
      <c r="T49" s="15">
        <f t="shared" si="46"/>
        <v>9</v>
      </c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3.5" thickBot="1">
      <c r="A50" s="8"/>
      <c r="B50" s="6"/>
      <c r="C50" s="1"/>
      <c r="D50" s="8"/>
      <c r="E50" s="8"/>
      <c r="F50" s="4"/>
      <c r="G50" s="4"/>
      <c r="H50" s="4"/>
      <c r="I50" s="4"/>
      <c r="J50" s="9"/>
      <c r="K50" s="14"/>
      <c r="L50" s="88">
        <f>L49/9</f>
        <v>0.059700706793769515</v>
      </c>
      <c r="M50" s="88">
        <f aca="true" t="shared" si="47" ref="M50:S50">M49/9</f>
        <v>0.32262263955095144</v>
      </c>
      <c r="N50" s="88">
        <f t="shared" si="47"/>
        <v>0.23401453065370875</v>
      </c>
      <c r="O50" s="88">
        <f t="shared" si="47"/>
        <v>0.15097626432789857</v>
      </c>
      <c r="P50" s="88">
        <f t="shared" si="47"/>
        <v>0.08006514932438094</v>
      </c>
      <c r="Q50" s="88">
        <f t="shared" si="47"/>
        <v>0.03783958000608437</v>
      </c>
      <c r="R50" s="88">
        <f t="shared" si="47"/>
        <v>0.07757107225329271</v>
      </c>
      <c r="S50" s="88">
        <f t="shared" si="47"/>
        <v>0.037210057089913755</v>
      </c>
      <c r="T50" s="88">
        <f>SUM(L50:S50)</f>
        <v>1</v>
      </c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3.5" thickTop="1">
      <c r="A51" s="8"/>
      <c r="B51" s="6"/>
      <c r="C51" s="1"/>
      <c r="D51" s="8"/>
      <c r="E51" s="8"/>
      <c r="F51" s="4"/>
      <c r="G51" s="89"/>
      <c r="H51" s="89"/>
      <c r="I51" s="89" t="s">
        <v>351</v>
      </c>
      <c r="J51" s="89"/>
      <c r="K51" s="90"/>
      <c r="L51" s="91"/>
      <c r="M51" s="92">
        <f>M50+N50+O50</f>
        <v>0.7076134345325588</v>
      </c>
      <c r="N51" s="15"/>
      <c r="O51" s="15"/>
      <c r="P51" s="15"/>
      <c r="Q51" s="15"/>
      <c r="R51" s="15"/>
      <c r="S51" s="15"/>
      <c r="T51" s="15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2.75">
      <c r="A52" s="8" t="s">
        <v>29</v>
      </c>
      <c r="B52" s="6" t="s">
        <v>42</v>
      </c>
      <c r="C52" s="1" t="s">
        <v>43</v>
      </c>
      <c r="D52" s="8" t="s">
        <v>28</v>
      </c>
      <c r="E52" s="8">
        <v>15</v>
      </c>
      <c r="F52" s="4" t="s">
        <v>22</v>
      </c>
      <c r="G52" s="4" t="s">
        <v>22</v>
      </c>
      <c r="H52" s="4" t="s">
        <v>22</v>
      </c>
      <c r="I52" s="4" t="s">
        <v>23</v>
      </c>
      <c r="J52" s="9">
        <v>32946</v>
      </c>
      <c r="K52" s="14">
        <f aca="true" t="shared" si="48" ref="K52:K60">IF(J52&gt;0,U52/J52,"")</f>
        <v>9857.099496145207</v>
      </c>
      <c r="L52" s="15">
        <f aca="true" t="shared" si="49" ref="L52:L60">IF(AC52&gt;0,Z52/AC52,"")</f>
        <v>0.07384592457610253</v>
      </c>
      <c r="M52" s="15">
        <f aca="true" t="shared" si="50" ref="M52:M60">U52/AC52</f>
        <v>0.3063059494199794</v>
      </c>
      <c r="N52" s="15">
        <f aca="true" t="shared" si="51" ref="N52:N60">V52/AC52</f>
        <v>0.3312507486646652</v>
      </c>
      <c r="O52" s="15">
        <f aca="true" t="shared" si="52" ref="O52:O60">W52/AC52</f>
        <v>0.06156640926750177</v>
      </c>
      <c r="P52" s="15">
        <f aca="true" t="shared" si="53" ref="P52:P60">X52/AC52</f>
        <v>0.09017931167181183</v>
      </c>
      <c r="Q52" s="15">
        <f aca="true" t="shared" si="54" ref="Q52:Q60">Y52/AC52</f>
        <v>0.025797451663379618</v>
      </c>
      <c r="R52" s="15">
        <f aca="true" t="shared" si="55" ref="R52:R60">AA52/AC52</f>
        <v>0.07486080732224697</v>
      </c>
      <c r="S52" s="15">
        <f aca="true" t="shared" si="56" ref="S52:S60">AB52/AC52</f>
        <v>0.03619339741431268</v>
      </c>
      <c r="T52" s="15">
        <f aca="true" t="shared" si="57" ref="T52:T60">SUM(L52:S52)</f>
        <v>1</v>
      </c>
      <c r="U52" s="11">
        <v>324752000</v>
      </c>
      <c r="V52" s="11">
        <v>351199000</v>
      </c>
      <c r="W52" s="11">
        <v>65274000</v>
      </c>
      <c r="X52" s="11">
        <v>95610000</v>
      </c>
      <c r="Y52" s="11">
        <v>27351000</v>
      </c>
      <c r="Z52" s="11">
        <v>78293000</v>
      </c>
      <c r="AA52" s="11">
        <v>79369000</v>
      </c>
      <c r="AB52" s="11">
        <v>38373000</v>
      </c>
      <c r="AC52" s="11">
        <v>1060221000</v>
      </c>
    </row>
    <row r="53" spans="1:29" ht="12.75">
      <c r="A53" s="8" t="s">
        <v>29</v>
      </c>
      <c r="B53" s="6" t="s">
        <v>254</v>
      </c>
      <c r="C53" s="1" t="s">
        <v>255</v>
      </c>
      <c r="D53" s="8" t="s">
        <v>28</v>
      </c>
      <c r="E53" s="8">
        <v>15</v>
      </c>
      <c r="F53" s="4" t="s">
        <v>22</v>
      </c>
      <c r="G53" s="4"/>
      <c r="H53" s="4" t="s">
        <v>22</v>
      </c>
      <c r="I53" s="4" t="s">
        <v>23</v>
      </c>
      <c r="J53" s="9">
        <v>42489</v>
      </c>
      <c r="K53" s="14">
        <f t="shared" si="48"/>
        <v>9976.050860222645</v>
      </c>
      <c r="L53" s="15">
        <f t="shared" si="49"/>
        <v>0.046021817878059305</v>
      </c>
      <c r="M53" s="15">
        <f t="shared" si="50"/>
        <v>0.32299157641843024</v>
      </c>
      <c r="N53" s="15">
        <f t="shared" si="51"/>
        <v>0.26543036431749384</v>
      </c>
      <c r="O53" s="15">
        <f t="shared" si="52"/>
        <v>0.14012923737480684</v>
      </c>
      <c r="P53" s="15">
        <f t="shared" si="53"/>
        <v>0.06718158160060676</v>
      </c>
      <c r="Q53" s="15">
        <f t="shared" si="54"/>
        <v>0.037832871159138956</v>
      </c>
      <c r="R53" s="15">
        <f t="shared" si="55"/>
        <v>0.09169486979062325</v>
      </c>
      <c r="S53" s="15">
        <f t="shared" si="56"/>
        <v>0.02871768146084084</v>
      </c>
      <c r="T53" s="15">
        <f t="shared" si="57"/>
        <v>1</v>
      </c>
      <c r="U53" s="11">
        <v>423872425</v>
      </c>
      <c r="V53" s="11">
        <v>348332961</v>
      </c>
      <c r="W53" s="11">
        <v>183896188</v>
      </c>
      <c r="X53" s="11">
        <v>88164590</v>
      </c>
      <c r="Y53" s="11">
        <v>49649316</v>
      </c>
      <c r="Z53" s="11">
        <v>60395939</v>
      </c>
      <c r="AA53" s="11">
        <v>120334181</v>
      </c>
      <c r="AB53" s="11">
        <v>37687154</v>
      </c>
      <c r="AC53" s="11">
        <v>1312332754</v>
      </c>
    </row>
    <row r="54" spans="1:29" ht="12.75">
      <c r="A54" s="8" t="s">
        <v>18</v>
      </c>
      <c r="B54" s="6" t="s">
        <v>19</v>
      </c>
      <c r="C54" s="1" t="s">
        <v>20</v>
      </c>
      <c r="D54" s="8" t="s">
        <v>28</v>
      </c>
      <c r="E54" s="8">
        <v>15</v>
      </c>
      <c r="F54" s="4" t="s">
        <v>22</v>
      </c>
      <c r="G54" s="4"/>
      <c r="H54" s="4"/>
      <c r="I54" s="4" t="s">
        <v>23</v>
      </c>
      <c r="J54" s="9">
        <v>20874</v>
      </c>
      <c r="K54" s="14">
        <f t="shared" si="48"/>
        <v>9179.824422726837</v>
      </c>
      <c r="L54" s="15">
        <f t="shared" si="49"/>
        <v>0.06388538521184856</v>
      </c>
      <c r="M54" s="15">
        <f t="shared" si="50"/>
        <v>0.257780708397756</v>
      </c>
      <c r="N54" s="15">
        <f t="shared" si="51"/>
        <v>0.1776586110624238</v>
      </c>
      <c r="O54" s="15">
        <f t="shared" si="52"/>
        <v>0.29720556747225846</v>
      </c>
      <c r="P54" s="15">
        <f t="shared" si="53"/>
        <v>0.04821518091405418</v>
      </c>
      <c r="Q54" s="15">
        <f t="shared" si="54"/>
        <v>0.02555929383397081</v>
      </c>
      <c r="R54" s="15">
        <f t="shared" si="55"/>
        <v>0.08620123979560307</v>
      </c>
      <c r="S54" s="15">
        <f t="shared" si="56"/>
        <v>0.043494013312085036</v>
      </c>
      <c r="T54" s="15">
        <f t="shared" si="57"/>
        <v>0.9999999999999999</v>
      </c>
      <c r="U54" s="11">
        <v>191619655</v>
      </c>
      <c r="V54" s="11">
        <v>132061402</v>
      </c>
      <c r="W54" s="11">
        <v>220925874</v>
      </c>
      <c r="X54" s="11">
        <v>35840449</v>
      </c>
      <c r="Y54" s="11">
        <v>18999339</v>
      </c>
      <c r="Z54" s="11">
        <v>47488796</v>
      </c>
      <c r="AA54" s="11">
        <v>64077145</v>
      </c>
      <c r="AB54" s="11">
        <v>32330999</v>
      </c>
      <c r="AC54" s="11">
        <v>743343659</v>
      </c>
    </row>
    <row r="55" spans="1:29" ht="12.75">
      <c r="A55" s="8" t="s">
        <v>29</v>
      </c>
      <c r="B55" s="6" t="s">
        <v>66</v>
      </c>
      <c r="C55" s="1" t="s">
        <v>67</v>
      </c>
      <c r="D55" s="8" t="s">
        <v>28</v>
      </c>
      <c r="E55" s="8">
        <v>15</v>
      </c>
      <c r="F55" s="4" t="s">
        <v>22</v>
      </c>
      <c r="G55" s="4"/>
      <c r="H55" s="4"/>
      <c r="I55" s="4" t="s">
        <v>23</v>
      </c>
      <c r="J55" s="9">
        <v>13496</v>
      </c>
      <c r="K55" s="14">
        <f t="shared" si="48"/>
        <v>17880.09343509188</v>
      </c>
      <c r="L55" s="15">
        <f t="shared" si="49"/>
        <v>0.05199782692720216</v>
      </c>
      <c r="M55" s="15">
        <f t="shared" si="50"/>
        <v>0.37175247631498126</v>
      </c>
      <c r="N55" s="15">
        <f t="shared" si="51"/>
        <v>0.30024170438065</v>
      </c>
      <c r="O55" s="15">
        <f t="shared" si="52"/>
        <v>0.10400205950877249</v>
      </c>
      <c r="P55" s="15">
        <f t="shared" si="53"/>
        <v>0.055469307994955606</v>
      </c>
      <c r="Q55" s="15">
        <f t="shared" si="54"/>
        <v>0.020490907259125547</v>
      </c>
      <c r="R55" s="15">
        <f t="shared" si="55"/>
        <v>0.08859335652207945</v>
      </c>
      <c r="S55" s="15">
        <f t="shared" si="56"/>
        <v>0.007452361092233456</v>
      </c>
      <c r="T55" s="15">
        <f t="shared" si="57"/>
        <v>1</v>
      </c>
      <c r="U55" s="11">
        <v>241309741</v>
      </c>
      <c r="V55" s="11">
        <v>194891097</v>
      </c>
      <c r="W55" s="11">
        <v>67509194</v>
      </c>
      <c r="X55" s="11">
        <v>36005905</v>
      </c>
      <c r="Y55" s="11">
        <v>13300935</v>
      </c>
      <c r="Z55" s="11">
        <v>33752518</v>
      </c>
      <c r="AA55" s="11">
        <v>57507189</v>
      </c>
      <c r="AB55" s="11">
        <v>4837432</v>
      </c>
      <c r="AC55" s="11">
        <v>649114011</v>
      </c>
    </row>
    <row r="56" spans="1:29" ht="12.75">
      <c r="A56" s="8" t="s">
        <v>29</v>
      </c>
      <c r="B56" s="6" t="s">
        <v>72</v>
      </c>
      <c r="C56" s="1" t="s">
        <v>73</v>
      </c>
      <c r="D56" s="8" t="s">
        <v>28</v>
      </c>
      <c r="E56" s="8">
        <v>15</v>
      </c>
      <c r="F56" s="4" t="s">
        <v>22</v>
      </c>
      <c r="G56" s="4"/>
      <c r="H56" s="4"/>
      <c r="I56" s="4" t="s">
        <v>23</v>
      </c>
      <c r="J56" s="9">
        <v>23815</v>
      </c>
      <c r="K56" s="14">
        <f t="shared" si="48"/>
        <v>6981.062229687172</v>
      </c>
      <c r="L56" s="15">
        <f t="shared" si="49"/>
        <v>0.04155154248053276</v>
      </c>
      <c r="M56" s="15">
        <f t="shared" si="50"/>
        <v>0.31185715557685734</v>
      </c>
      <c r="N56" s="15">
        <f t="shared" si="51"/>
        <v>0.3121838614712535</v>
      </c>
      <c r="O56" s="15">
        <f t="shared" si="52"/>
        <v>0.12704713989398023</v>
      </c>
      <c r="P56" s="15">
        <f t="shared" si="53"/>
        <v>0.07183279892743825</v>
      </c>
      <c r="Q56" s="15">
        <f t="shared" si="54"/>
        <v>0.03822400815025131</v>
      </c>
      <c r="R56" s="15">
        <f t="shared" si="55"/>
        <v>0.08605272690991929</v>
      </c>
      <c r="S56" s="15">
        <f t="shared" si="56"/>
        <v>0.011250766589767324</v>
      </c>
      <c r="T56" s="15">
        <f t="shared" si="57"/>
        <v>0.9999999999999999</v>
      </c>
      <c r="U56" s="11">
        <v>166253997</v>
      </c>
      <c r="V56" s="11">
        <v>166428167</v>
      </c>
      <c r="W56" s="11">
        <v>67730031</v>
      </c>
      <c r="X56" s="11">
        <v>38294744</v>
      </c>
      <c r="Y56" s="11">
        <v>20377580</v>
      </c>
      <c r="Z56" s="11">
        <v>22151520</v>
      </c>
      <c r="AA56" s="11">
        <v>45875522</v>
      </c>
      <c r="AB56" s="11">
        <v>5997890</v>
      </c>
      <c r="AC56" s="11">
        <v>533109451</v>
      </c>
    </row>
    <row r="57" spans="1:29" ht="12.75">
      <c r="A57" s="8" t="s">
        <v>29</v>
      </c>
      <c r="B57" s="6" t="s">
        <v>270</v>
      </c>
      <c r="C57" s="1" t="s">
        <v>271</v>
      </c>
      <c r="D57" s="8" t="s">
        <v>28</v>
      </c>
      <c r="E57" s="8">
        <v>15</v>
      </c>
      <c r="F57" s="4" t="s">
        <v>22</v>
      </c>
      <c r="G57" s="4" t="s">
        <v>22</v>
      </c>
      <c r="H57" s="4"/>
      <c r="I57" s="4" t="s">
        <v>23</v>
      </c>
      <c r="J57" s="9">
        <v>24185</v>
      </c>
      <c r="K57" s="14">
        <f t="shared" si="48"/>
        <v>10953.111432706222</v>
      </c>
      <c r="L57" s="15">
        <f t="shared" si="49"/>
        <v>0.06302376191885435</v>
      </c>
      <c r="M57" s="15">
        <f t="shared" si="50"/>
        <v>0.23900957117387633</v>
      </c>
      <c r="N57" s="15">
        <f t="shared" si="51"/>
        <v>0.19651673511812387</v>
      </c>
      <c r="O57" s="15">
        <f t="shared" si="52"/>
        <v>0.34453970304819515</v>
      </c>
      <c r="P57" s="15">
        <f t="shared" si="53"/>
        <v>0.06431850499130222</v>
      </c>
      <c r="Q57" s="15">
        <f t="shared" si="54"/>
        <v>0.01691105882013267</v>
      </c>
      <c r="R57" s="15">
        <f t="shared" si="55"/>
        <v>0.045053449881262586</v>
      </c>
      <c r="S57" s="15">
        <f t="shared" si="56"/>
        <v>0.030627215048252863</v>
      </c>
      <c r="T57" s="15">
        <f t="shared" si="57"/>
        <v>1</v>
      </c>
      <c r="U57" s="11">
        <v>264901000</v>
      </c>
      <c r="V57" s="11">
        <v>217805000</v>
      </c>
      <c r="W57" s="11">
        <v>381863000</v>
      </c>
      <c r="X57" s="11">
        <v>71286000</v>
      </c>
      <c r="Y57" s="11">
        <v>18743000</v>
      </c>
      <c r="Z57" s="11">
        <v>69851000</v>
      </c>
      <c r="AA57" s="11">
        <v>49934000</v>
      </c>
      <c r="AB57" s="11">
        <v>33945000</v>
      </c>
      <c r="AC57" s="11">
        <v>1108328000</v>
      </c>
    </row>
    <row r="58" spans="1:29" ht="12.75">
      <c r="A58" s="8" t="s">
        <v>29</v>
      </c>
      <c r="B58" s="6" t="s">
        <v>172</v>
      </c>
      <c r="C58" s="1" t="s">
        <v>173</v>
      </c>
      <c r="D58" s="8" t="s">
        <v>28</v>
      </c>
      <c r="E58" s="8">
        <v>16</v>
      </c>
      <c r="F58" s="4" t="s">
        <v>22</v>
      </c>
      <c r="G58" s="4"/>
      <c r="H58" s="4"/>
      <c r="I58" s="4" t="s">
        <v>23</v>
      </c>
      <c r="J58" s="9">
        <v>21624</v>
      </c>
      <c r="K58" s="14">
        <f t="shared" si="48"/>
        <v>7464.761376248613</v>
      </c>
      <c r="L58" s="15">
        <f t="shared" si="49"/>
        <v>0.0676171876005136</v>
      </c>
      <c r="M58" s="15">
        <f t="shared" si="50"/>
        <v>0.415352431239048</v>
      </c>
      <c r="N58" s="15">
        <f t="shared" si="51"/>
        <v>0.11968484081218848</v>
      </c>
      <c r="O58" s="15">
        <f t="shared" si="52"/>
        <v>0.027823451157788018</v>
      </c>
      <c r="P58" s="15">
        <f t="shared" si="53"/>
        <v>0.1390580733810395</v>
      </c>
      <c r="Q58" s="15">
        <f t="shared" si="54"/>
        <v>0.0925998831790731</v>
      </c>
      <c r="R58" s="15">
        <f t="shared" si="55"/>
        <v>0.0982608091521734</v>
      </c>
      <c r="S58" s="15">
        <f t="shared" si="56"/>
        <v>0.03960332347817584</v>
      </c>
      <c r="T58" s="15">
        <f t="shared" si="57"/>
        <v>1</v>
      </c>
      <c r="U58" s="11">
        <v>161418000</v>
      </c>
      <c r="V58" s="11">
        <v>46513000</v>
      </c>
      <c r="W58" s="11">
        <v>10813000</v>
      </c>
      <c r="X58" s="11">
        <v>54042000</v>
      </c>
      <c r="Y58" s="11">
        <v>35987000</v>
      </c>
      <c r="Z58" s="11">
        <v>26278000</v>
      </c>
      <c r="AA58" s="11">
        <v>38187000</v>
      </c>
      <c r="AB58" s="11">
        <v>15391000</v>
      </c>
      <c r="AC58" s="11">
        <v>388629000</v>
      </c>
    </row>
    <row r="59" spans="1:29" ht="12.75">
      <c r="A59" s="8" t="s">
        <v>29</v>
      </c>
      <c r="B59" s="6" t="s">
        <v>174</v>
      </c>
      <c r="C59" s="1" t="s">
        <v>175</v>
      </c>
      <c r="D59" s="8" t="s">
        <v>28</v>
      </c>
      <c r="E59" s="8">
        <v>16</v>
      </c>
      <c r="F59" s="4" t="s">
        <v>22</v>
      </c>
      <c r="G59" s="4"/>
      <c r="H59" s="4"/>
      <c r="I59" s="4" t="s">
        <v>23</v>
      </c>
      <c r="J59" s="9">
        <v>13469</v>
      </c>
      <c r="K59" s="14">
        <f t="shared" si="48"/>
        <v>12136.398322072908</v>
      </c>
      <c r="L59" s="15">
        <f t="shared" si="49"/>
        <v>0.0790479446714827</v>
      </c>
      <c r="M59" s="15">
        <f t="shared" si="50"/>
        <v>0.38570060908055603</v>
      </c>
      <c r="N59" s="15">
        <f t="shared" si="51"/>
        <v>0.16794414426973905</v>
      </c>
      <c r="O59" s="15">
        <f t="shared" si="52"/>
        <v>0.1023188587815885</v>
      </c>
      <c r="P59" s="15">
        <f t="shared" si="53"/>
        <v>0.09054251312514629</v>
      </c>
      <c r="Q59" s="15">
        <f t="shared" si="54"/>
        <v>0.06555922814003767</v>
      </c>
      <c r="R59" s="15">
        <f t="shared" si="55"/>
        <v>0.07506563935771361</v>
      </c>
      <c r="S59" s="15">
        <f t="shared" si="56"/>
        <v>0.033821062573736134</v>
      </c>
      <c r="T59" s="15">
        <f t="shared" si="57"/>
        <v>1</v>
      </c>
      <c r="U59" s="11">
        <v>163465149</v>
      </c>
      <c r="V59" s="11">
        <v>71177006</v>
      </c>
      <c r="W59" s="11">
        <v>43364120</v>
      </c>
      <c r="X59" s="11">
        <v>38373145</v>
      </c>
      <c r="Y59" s="11">
        <v>27784890</v>
      </c>
      <c r="Z59" s="11">
        <v>33501591</v>
      </c>
      <c r="AA59" s="11">
        <v>31813836</v>
      </c>
      <c r="AB59" s="11">
        <v>14333825</v>
      </c>
      <c r="AC59" s="11">
        <v>423813562</v>
      </c>
    </row>
    <row r="60" spans="1:29" ht="12.75">
      <c r="A60" s="8" t="s">
        <v>29</v>
      </c>
      <c r="B60" s="6" t="s">
        <v>224</v>
      </c>
      <c r="C60" s="1" t="s">
        <v>225</v>
      </c>
      <c r="D60" s="8" t="s">
        <v>28</v>
      </c>
      <c r="E60" s="8">
        <v>16</v>
      </c>
      <c r="F60" s="4" t="s">
        <v>22</v>
      </c>
      <c r="G60" s="4"/>
      <c r="H60" s="4"/>
      <c r="I60" s="4" t="s">
        <v>23</v>
      </c>
      <c r="J60" s="9">
        <v>20276</v>
      </c>
      <c r="K60" s="14">
        <f t="shared" si="48"/>
        <v>7235.952209508779</v>
      </c>
      <c r="L60" s="15">
        <f t="shared" si="49"/>
        <v>0.03814320602657853</v>
      </c>
      <c r="M60" s="15">
        <f t="shared" si="50"/>
        <v>0.32941244596336766</v>
      </c>
      <c r="N60" s="15">
        <f t="shared" si="51"/>
        <v>0.17433680994010423</v>
      </c>
      <c r="O60" s="15">
        <f t="shared" si="52"/>
        <v>0.121120745202509</v>
      </c>
      <c r="P60" s="15">
        <f t="shared" si="53"/>
        <v>0.10795943117776673</v>
      </c>
      <c r="Q60" s="15">
        <f t="shared" si="54"/>
        <v>0.03732283265112169</v>
      </c>
      <c r="R60" s="15">
        <f t="shared" si="55"/>
        <v>0.07682535854518915</v>
      </c>
      <c r="S60" s="15">
        <f t="shared" si="56"/>
        <v>0.114879170493363</v>
      </c>
      <c r="T60" s="15">
        <f t="shared" si="57"/>
        <v>1</v>
      </c>
      <c r="U60" s="11">
        <v>146716167</v>
      </c>
      <c r="V60" s="11">
        <v>77647426</v>
      </c>
      <c r="W60" s="11">
        <v>53945659</v>
      </c>
      <c r="X60" s="11">
        <v>48083775</v>
      </c>
      <c r="Y60" s="11">
        <v>16623121</v>
      </c>
      <c r="Z60" s="11">
        <v>16988505</v>
      </c>
      <c r="AA60" s="11">
        <v>34217050</v>
      </c>
      <c r="AB60" s="11">
        <v>51165740</v>
      </c>
      <c r="AC60" s="11">
        <v>445387443</v>
      </c>
    </row>
    <row r="61" spans="1:29" ht="12.75">
      <c r="A61" s="8"/>
      <c r="B61" s="6"/>
      <c r="C61" s="1"/>
      <c r="D61" s="8"/>
      <c r="E61" s="8"/>
      <c r="F61" s="4"/>
      <c r="G61" s="4"/>
      <c r="H61" s="4"/>
      <c r="I61" s="4"/>
      <c r="J61" s="9"/>
      <c r="K61" s="14"/>
      <c r="L61" s="15">
        <f>SUM(L52:L60)</f>
        <v>0.5251345972911745</v>
      </c>
      <c r="M61" s="15">
        <f aca="true" t="shared" si="58" ref="M61:T61">SUM(M52:M60)</f>
        <v>2.9401629235848525</v>
      </c>
      <c r="N61" s="15">
        <f t="shared" si="58"/>
        <v>2.045247820036642</v>
      </c>
      <c r="O61" s="15">
        <f t="shared" si="58"/>
        <v>1.3257531717074003</v>
      </c>
      <c r="P61" s="15">
        <f t="shared" si="58"/>
        <v>0.7347567037841214</v>
      </c>
      <c r="Q61" s="15">
        <f t="shared" si="58"/>
        <v>0.36029753485623134</v>
      </c>
      <c r="R61" s="15">
        <f t="shared" si="58"/>
        <v>0.7226082572768108</v>
      </c>
      <c r="S61" s="15">
        <f t="shared" si="58"/>
        <v>0.3460389914627672</v>
      </c>
      <c r="T61" s="15">
        <f t="shared" si="58"/>
        <v>9</v>
      </c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2.75">
      <c r="A62" s="8"/>
      <c r="B62" s="6"/>
      <c r="C62" s="1"/>
      <c r="D62" s="8"/>
      <c r="E62" s="8"/>
      <c r="F62" s="4"/>
      <c r="G62" s="4"/>
      <c r="H62" s="4"/>
      <c r="I62" s="4"/>
      <c r="J62" s="9"/>
      <c r="K62" s="14"/>
      <c r="L62" s="15">
        <f>L61/9</f>
        <v>0.058348288587908276</v>
      </c>
      <c r="M62" s="15">
        <f aca="true" t="shared" si="59" ref="M62:S62">M61/9</f>
        <v>0.32668476928720586</v>
      </c>
      <c r="N62" s="15">
        <f t="shared" si="59"/>
        <v>0.2272497577818491</v>
      </c>
      <c r="O62" s="15">
        <f t="shared" si="59"/>
        <v>0.1473059079674889</v>
      </c>
      <c r="P62" s="15">
        <f t="shared" si="59"/>
        <v>0.08163963375379127</v>
      </c>
      <c r="Q62" s="15">
        <f t="shared" si="59"/>
        <v>0.04003305942847015</v>
      </c>
      <c r="R62" s="15">
        <f t="shared" si="59"/>
        <v>0.08028980636409008</v>
      </c>
      <c r="S62" s="15">
        <f t="shared" si="59"/>
        <v>0.038448776829196354</v>
      </c>
      <c r="T62" s="15">
        <f>SUM(L62:S62)</f>
        <v>0.9999999999999999</v>
      </c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2.75">
      <c r="A63" s="8"/>
      <c r="B63" s="6"/>
      <c r="C63" s="1"/>
      <c r="D63" s="8"/>
      <c r="E63" s="8"/>
      <c r="F63" s="4"/>
      <c r="G63" s="89"/>
      <c r="H63" s="89"/>
      <c r="I63" s="89" t="s">
        <v>351</v>
      </c>
      <c r="J63" s="89"/>
      <c r="K63" s="90"/>
      <c r="L63" s="91"/>
      <c r="M63" s="92">
        <f>M62+N62+O62</f>
        <v>0.7012404350365439</v>
      </c>
      <c r="N63" s="15"/>
      <c r="O63" s="15"/>
      <c r="P63" s="15"/>
      <c r="Q63" s="15"/>
      <c r="R63" s="15"/>
      <c r="S63" s="15"/>
      <c r="T63" s="15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2.75">
      <c r="A64" s="8" t="s">
        <v>29</v>
      </c>
      <c r="B64" s="6" t="s">
        <v>68</v>
      </c>
      <c r="C64" s="1" t="s">
        <v>69</v>
      </c>
      <c r="D64" s="8" t="s">
        <v>21</v>
      </c>
      <c r="E64" s="8">
        <v>15</v>
      </c>
      <c r="F64" s="4"/>
      <c r="G64" s="4" t="s">
        <v>22</v>
      </c>
      <c r="H64" s="4" t="s">
        <v>22</v>
      </c>
      <c r="I64" s="4" t="s">
        <v>23</v>
      </c>
      <c r="J64" s="9"/>
      <c r="K64" s="14">
        <f aca="true" t="shared" si="60" ref="K64:K78">IF(J64&gt;0,U64/J64,"")</f>
      </c>
      <c r="L64" s="15">
        <f aca="true" t="shared" si="61" ref="L64:L78">IF(AC64&gt;0,Z64/AC64,"")</f>
        <v>0.04126657437149557</v>
      </c>
      <c r="M64" s="15">
        <f aca="true" t="shared" si="62" ref="M64:M78">U64/AC64</f>
        <v>0.406555168732645</v>
      </c>
      <c r="N64" s="15">
        <f aca="true" t="shared" si="63" ref="N64:N78">V64/AC64</f>
        <v>0.2840759490773259</v>
      </c>
      <c r="O64" s="15">
        <f aca="true" t="shared" si="64" ref="O64:O78">W64/AC64</f>
        <v>0.004584138456029752</v>
      </c>
      <c r="P64" s="15">
        <f aca="true" t="shared" si="65" ref="P64:P78">X64/AC64</f>
        <v>0.08937503214862798</v>
      </c>
      <c r="Q64" s="15">
        <f aca="true" t="shared" si="66" ref="Q64:Q78">Y64/AC64</f>
        <v>0.08330022002521434</v>
      </c>
      <c r="R64" s="15">
        <f aca="true" t="shared" si="67" ref="R64:R78">AA64/AC64</f>
        <v>0.060011775078383414</v>
      </c>
      <c r="S64" s="15">
        <f aca="true" t="shared" si="68" ref="S64:S78">AB64/AC64</f>
        <v>0.030831142110278063</v>
      </c>
      <c r="T64" s="15">
        <f aca="true" t="shared" si="69" ref="T64:T78">SUM(L64:S64)</f>
        <v>1</v>
      </c>
      <c r="U64" s="11">
        <v>225804244</v>
      </c>
      <c r="V64" s="11">
        <v>157778230</v>
      </c>
      <c r="W64" s="11">
        <v>2546070</v>
      </c>
      <c r="X64" s="11">
        <v>49639663</v>
      </c>
      <c r="Y64" s="11">
        <v>46265660</v>
      </c>
      <c r="Z64" s="11">
        <v>22919811</v>
      </c>
      <c r="AA64" s="11">
        <v>33331057</v>
      </c>
      <c r="AB64" s="11">
        <v>17123882</v>
      </c>
      <c r="AC64" s="11">
        <v>555408617</v>
      </c>
    </row>
    <row r="65" spans="1:29" ht="12.75">
      <c r="A65" s="8" t="s">
        <v>29</v>
      </c>
      <c r="B65" s="6" t="s">
        <v>258</v>
      </c>
      <c r="C65" s="1" t="s">
        <v>259</v>
      </c>
      <c r="D65" s="8" t="s">
        <v>21</v>
      </c>
      <c r="E65" s="8">
        <v>15</v>
      </c>
      <c r="F65" s="4"/>
      <c r="G65" s="4" t="s">
        <v>22</v>
      </c>
      <c r="H65" s="4" t="s">
        <v>22</v>
      </c>
      <c r="I65" s="4" t="s">
        <v>23</v>
      </c>
      <c r="J65" s="9"/>
      <c r="K65" s="14">
        <f t="shared" si="60"/>
      </c>
      <c r="L65" s="15">
        <f t="shared" si="61"/>
        <v>0.06768785434370808</v>
      </c>
      <c r="M65" s="15">
        <f t="shared" si="62"/>
        <v>0.37002678711423737</v>
      </c>
      <c r="N65" s="15">
        <f t="shared" si="63"/>
        <v>0.26952374596254486</v>
      </c>
      <c r="O65" s="15">
        <f t="shared" si="64"/>
        <v>0.02937667606105155</v>
      </c>
      <c r="P65" s="15">
        <f t="shared" si="65"/>
        <v>0.08101752241178746</v>
      </c>
      <c r="Q65" s="15">
        <f t="shared" si="66"/>
        <v>0.032247152400979494</v>
      </c>
      <c r="R65" s="15">
        <f t="shared" si="67"/>
        <v>0.09457153938956075</v>
      </c>
      <c r="S65" s="15">
        <f t="shared" si="68"/>
        <v>0.05554872231613048</v>
      </c>
      <c r="T65" s="15">
        <f t="shared" si="69"/>
        <v>1.0000000000000002</v>
      </c>
      <c r="U65" s="11">
        <v>416336999</v>
      </c>
      <c r="V65" s="11">
        <v>303255633</v>
      </c>
      <c r="W65" s="11">
        <v>33053275</v>
      </c>
      <c r="X65" s="11">
        <v>91157163</v>
      </c>
      <c r="Y65" s="11">
        <v>36283002</v>
      </c>
      <c r="Z65" s="11">
        <v>76159238</v>
      </c>
      <c r="AA65" s="11">
        <v>106407515</v>
      </c>
      <c r="AB65" s="11">
        <v>62500849</v>
      </c>
      <c r="AC65" s="11">
        <v>1125153674</v>
      </c>
    </row>
    <row r="66" spans="1:29" ht="12.75">
      <c r="A66" s="8" t="s">
        <v>24</v>
      </c>
      <c r="B66" s="6" t="s">
        <v>19</v>
      </c>
      <c r="C66" s="1" t="s">
        <v>305</v>
      </c>
      <c r="D66" s="8" t="s">
        <v>21</v>
      </c>
      <c r="E66" s="8">
        <v>15</v>
      </c>
      <c r="F66" s="4"/>
      <c r="G66" s="4"/>
      <c r="H66" s="4"/>
      <c r="I66" s="4" t="s">
        <v>23</v>
      </c>
      <c r="J66" s="9"/>
      <c r="K66" s="14">
        <f t="shared" si="60"/>
      </c>
      <c r="L66" s="15">
        <f t="shared" si="61"/>
        <v>0.07203305803305043</v>
      </c>
      <c r="M66" s="15">
        <f t="shared" si="62"/>
        <v>0.3415792595294792</v>
      </c>
      <c r="N66" s="15">
        <f t="shared" si="63"/>
        <v>0.17196492611211622</v>
      </c>
      <c r="O66" s="15">
        <f t="shared" si="64"/>
        <v>0.1251164782639981</v>
      </c>
      <c r="P66" s="15">
        <f t="shared" si="65"/>
        <v>0.0680340682883871</v>
      </c>
      <c r="Q66" s="15">
        <f t="shared" si="66"/>
        <v>0.03376560200949151</v>
      </c>
      <c r="R66" s="15">
        <f t="shared" si="67"/>
        <v>0.11300818438600521</v>
      </c>
      <c r="S66" s="15">
        <f t="shared" si="68"/>
        <v>0.07449842079662966</v>
      </c>
      <c r="T66" s="15">
        <f t="shared" si="69"/>
        <v>0.9999999974191573</v>
      </c>
      <c r="U66" s="11">
        <v>132351839</v>
      </c>
      <c r="V66" s="11">
        <v>66631312</v>
      </c>
      <c r="W66" s="11">
        <v>48478927</v>
      </c>
      <c r="X66" s="11">
        <v>26361185</v>
      </c>
      <c r="Y66" s="11">
        <v>13083170</v>
      </c>
      <c r="Z66" s="11">
        <v>27910675</v>
      </c>
      <c r="AA66" s="11">
        <v>43787322</v>
      </c>
      <c r="AB66" s="11">
        <v>28865930</v>
      </c>
      <c r="AC66" s="11">
        <v>387470361</v>
      </c>
    </row>
    <row r="67" spans="1:29" ht="12.75">
      <c r="A67" s="8" t="s">
        <v>29</v>
      </c>
      <c r="B67" s="6" t="s">
        <v>40</v>
      </c>
      <c r="C67" s="1" t="s">
        <v>41</v>
      </c>
      <c r="D67" s="8" t="s">
        <v>21</v>
      </c>
      <c r="E67" s="8">
        <v>15</v>
      </c>
      <c r="F67" s="4"/>
      <c r="G67" s="4"/>
      <c r="H67" s="4"/>
      <c r="I67" s="4" t="s">
        <v>23</v>
      </c>
      <c r="J67" s="9"/>
      <c r="K67" s="14">
        <f t="shared" si="60"/>
      </c>
      <c r="L67" s="15">
        <f t="shared" si="61"/>
        <v>0.0934686068642072</v>
      </c>
      <c r="M67" s="15">
        <f t="shared" si="62"/>
        <v>0.4116066416668604</v>
      </c>
      <c r="N67" s="15">
        <f t="shared" si="63"/>
        <v>0.15206314831483814</v>
      </c>
      <c r="O67" s="15">
        <f t="shared" si="64"/>
        <v>0.04595956408663795</v>
      </c>
      <c r="P67" s="15">
        <f t="shared" si="65"/>
        <v>0.1308354563239656</v>
      </c>
      <c r="Q67" s="15">
        <f t="shared" si="66"/>
        <v>0.04687131521345605</v>
      </c>
      <c r="R67" s="15">
        <f t="shared" si="67"/>
        <v>0.06022871833367102</v>
      </c>
      <c r="S67" s="15">
        <f t="shared" si="68"/>
        <v>0.05896654919636363</v>
      </c>
      <c r="T67" s="15">
        <f t="shared" si="69"/>
        <v>0.9999999999999998</v>
      </c>
      <c r="U67" s="11">
        <v>247844000</v>
      </c>
      <c r="V67" s="11">
        <v>91563000</v>
      </c>
      <c r="W67" s="11">
        <v>27674000</v>
      </c>
      <c r="X67" s="11">
        <v>78781000</v>
      </c>
      <c r="Y67" s="11">
        <v>28223000</v>
      </c>
      <c r="Z67" s="11">
        <v>56281000</v>
      </c>
      <c r="AA67" s="11">
        <v>36266000</v>
      </c>
      <c r="AB67" s="11">
        <v>35506000</v>
      </c>
      <c r="AC67" s="11">
        <v>602138000</v>
      </c>
    </row>
    <row r="68" spans="1:29" ht="12.75">
      <c r="A68" s="8" t="s">
        <v>29</v>
      </c>
      <c r="B68" s="6" t="s">
        <v>44</v>
      </c>
      <c r="C68" s="1" t="s">
        <v>45</v>
      </c>
      <c r="D68" s="8" t="s">
        <v>21</v>
      </c>
      <c r="E68" s="8">
        <v>16</v>
      </c>
      <c r="F68" s="4"/>
      <c r="G68" s="4"/>
      <c r="H68" s="4"/>
      <c r="I68" s="4" t="s">
        <v>23</v>
      </c>
      <c r="J68" s="9"/>
      <c r="K68" s="14">
        <f t="shared" si="60"/>
      </c>
      <c r="L68" s="15">
        <f t="shared" si="61"/>
        <v>0.1313696221670976</v>
      </c>
      <c r="M68" s="15">
        <f t="shared" si="62"/>
        <v>0.4178301028806166</v>
      </c>
      <c r="N68" s="15">
        <f t="shared" si="63"/>
        <v>0.08367530248900368</v>
      </c>
      <c r="O68" s="15">
        <f t="shared" si="64"/>
        <v>0.09043510076026448</v>
      </c>
      <c r="P68" s="15">
        <f t="shared" si="65"/>
        <v>0.09081055486417734</v>
      </c>
      <c r="Q68" s="15">
        <f t="shared" si="66"/>
        <v>0.0801135699608357</v>
      </c>
      <c r="R68" s="15">
        <f t="shared" si="67"/>
        <v>0.06475074126940206</v>
      </c>
      <c r="S68" s="15">
        <f t="shared" si="68"/>
        <v>0.04101500560860253</v>
      </c>
      <c r="T68" s="15">
        <f t="shared" si="69"/>
        <v>1</v>
      </c>
      <c r="U68" s="11">
        <v>90284592</v>
      </c>
      <c r="V68" s="11">
        <v>18080532</v>
      </c>
      <c r="W68" s="11">
        <v>19541187</v>
      </c>
      <c r="X68" s="11">
        <v>19622315</v>
      </c>
      <c r="Y68" s="11">
        <v>17310914</v>
      </c>
      <c r="Z68" s="11">
        <v>28386305</v>
      </c>
      <c r="AA68" s="11">
        <v>13991319</v>
      </c>
      <c r="AB68" s="11">
        <v>8862509</v>
      </c>
      <c r="AC68" s="11">
        <v>216079673</v>
      </c>
    </row>
    <row r="69" spans="1:29" ht="12.75">
      <c r="A69" s="8" t="s">
        <v>29</v>
      </c>
      <c r="B69" s="6" t="s">
        <v>70</v>
      </c>
      <c r="C69" s="1" t="s">
        <v>71</v>
      </c>
      <c r="D69" s="8" t="s">
        <v>21</v>
      </c>
      <c r="E69" s="8">
        <v>16</v>
      </c>
      <c r="F69" s="4"/>
      <c r="G69" s="4"/>
      <c r="H69" s="4"/>
      <c r="I69" s="4" t="s">
        <v>23</v>
      </c>
      <c r="J69" s="9"/>
      <c r="K69" s="14">
        <f t="shared" si="60"/>
      </c>
      <c r="L69" s="15">
        <f t="shared" si="61"/>
        <v>0.07930741102974721</v>
      </c>
      <c r="M69" s="15">
        <f t="shared" si="62"/>
        <v>0.42122561609570014</v>
      </c>
      <c r="N69" s="15">
        <f t="shared" si="63"/>
        <v>0.2721542907639514</v>
      </c>
      <c r="O69" s="15">
        <f t="shared" si="64"/>
        <v>0</v>
      </c>
      <c r="P69" s="15">
        <f t="shared" si="65"/>
        <v>0.0691682362139695</v>
      </c>
      <c r="Q69" s="15">
        <f t="shared" si="66"/>
        <v>0.04194691057638992</v>
      </c>
      <c r="R69" s="15">
        <f t="shared" si="67"/>
        <v>0.1058774411352177</v>
      </c>
      <c r="S69" s="15">
        <f t="shared" si="68"/>
        <v>0.010320094185024081</v>
      </c>
      <c r="T69" s="15">
        <f t="shared" si="69"/>
        <v>0.9999999999999999</v>
      </c>
      <c r="U69" s="11">
        <v>35603607</v>
      </c>
      <c r="V69" s="11">
        <v>23003526</v>
      </c>
      <c r="W69" s="11">
        <v>0</v>
      </c>
      <c r="X69" s="11">
        <v>5846365</v>
      </c>
      <c r="Y69" s="11">
        <v>3545514</v>
      </c>
      <c r="Z69" s="11">
        <v>6703367</v>
      </c>
      <c r="AA69" s="11">
        <v>8949168</v>
      </c>
      <c r="AB69" s="11">
        <v>872294</v>
      </c>
      <c r="AC69" s="11">
        <v>84523841</v>
      </c>
    </row>
    <row r="70" spans="1:29" ht="12.75">
      <c r="A70" s="8" t="s">
        <v>29</v>
      </c>
      <c r="B70" s="6" t="s">
        <v>182</v>
      </c>
      <c r="C70" s="1" t="s">
        <v>183</v>
      </c>
      <c r="D70" s="8" t="s">
        <v>21</v>
      </c>
      <c r="E70" s="8">
        <v>16</v>
      </c>
      <c r="F70" s="4"/>
      <c r="G70" s="4"/>
      <c r="H70" s="4"/>
      <c r="I70" s="4" t="s">
        <v>23</v>
      </c>
      <c r="J70" s="9"/>
      <c r="K70" s="14">
        <f t="shared" si="60"/>
      </c>
      <c r="L70" s="15">
        <f t="shared" si="61"/>
        <v>0.05520020501335017</v>
      </c>
      <c r="M70" s="15">
        <f t="shared" si="62"/>
        <v>0.2885098995120815</v>
      </c>
      <c r="N70" s="15">
        <f t="shared" si="63"/>
        <v>0.3532345368146078</v>
      </c>
      <c r="O70" s="15">
        <f t="shared" si="64"/>
        <v>0.12130338548733721</v>
      </c>
      <c r="P70" s="15">
        <f t="shared" si="65"/>
        <v>0.0509520254500992</v>
      </c>
      <c r="Q70" s="15">
        <f t="shared" si="66"/>
        <v>0.025444300338958607</v>
      </c>
      <c r="R70" s="15">
        <f t="shared" si="67"/>
        <v>0.056139075870497476</v>
      </c>
      <c r="S70" s="15">
        <f t="shared" si="68"/>
        <v>0.049216571513068026</v>
      </c>
      <c r="T70" s="15">
        <f t="shared" si="69"/>
        <v>1.0000000000000002</v>
      </c>
      <c r="U70" s="11">
        <v>79554872</v>
      </c>
      <c r="V70" s="11">
        <v>97402302</v>
      </c>
      <c r="W70" s="11">
        <v>33448680</v>
      </c>
      <c r="X70" s="11">
        <v>14049715</v>
      </c>
      <c r="Y70" s="11">
        <v>7016113</v>
      </c>
      <c r="Z70" s="11">
        <v>15221125</v>
      </c>
      <c r="AA70" s="11">
        <v>15480013</v>
      </c>
      <c r="AB70" s="11">
        <v>13571174</v>
      </c>
      <c r="AC70" s="11">
        <v>275743994</v>
      </c>
    </row>
    <row r="71" spans="1:29" ht="12.75">
      <c r="A71" s="8" t="s">
        <v>29</v>
      </c>
      <c r="B71" s="6" t="s">
        <v>226</v>
      </c>
      <c r="C71" s="1" t="s">
        <v>227</v>
      </c>
      <c r="D71" s="8" t="s">
        <v>21</v>
      </c>
      <c r="E71" s="8">
        <v>16</v>
      </c>
      <c r="F71" s="4"/>
      <c r="G71" s="4" t="s">
        <v>22</v>
      </c>
      <c r="H71" s="4"/>
      <c r="I71" s="4" t="s">
        <v>23</v>
      </c>
      <c r="J71" s="9"/>
      <c r="K71" s="14">
        <f t="shared" si="60"/>
      </c>
      <c r="L71" s="15">
        <f t="shared" si="61"/>
        <v>0.06347252867734729</v>
      </c>
      <c r="M71" s="15">
        <f t="shared" si="62"/>
        <v>0.3676182383817342</v>
      </c>
      <c r="N71" s="15">
        <f t="shared" si="63"/>
        <v>0.15966395767949895</v>
      </c>
      <c r="O71" s="15">
        <f t="shared" si="64"/>
        <v>0.17340715665985992</v>
      </c>
      <c r="P71" s="15">
        <f t="shared" si="65"/>
        <v>0.09907766524593309</v>
      </c>
      <c r="Q71" s="15">
        <f t="shared" si="66"/>
        <v>0.03164170104293722</v>
      </c>
      <c r="R71" s="15">
        <f t="shared" si="67"/>
        <v>0.057563007935093946</v>
      </c>
      <c r="S71" s="15">
        <f t="shared" si="68"/>
        <v>0.047555744377595355</v>
      </c>
      <c r="T71" s="15">
        <f t="shared" si="69"/>
        <v>0.9999999999999999</v>
      </c>
      <c r="U71" s="11">
        <v>134120000</v>
      </c>
      <c r="V71" s="11">
        <v>58251000</v>
      </c>
      <c r="W71" s="11">
        <v>63265000</v>
      </c>
      <c r="X71" s="11">
        <v>36147000</v>
      </c>
      <c r="Y71" s="11">
        <v>11544000</v>
      </c>
      <c r="Z71" s="11">
        <v>23157000</v>
      </c>
      <c r="AA71" s="11">
        <v>21001000</v>
      </c>
      <c r="AB71" s="11">
        <v>17350000</v>
      </c>
      <c r="AC71" s="11">
        <v>364835000</v>
      </c>
    </row>
    <row r="72" spans="1:29" ht="12.75">
      <c r="A72" s="8" t="s">
        <v>29</v>
      </c>
      <c r="B72" s="6" t="s">
        <v>250</v>
      </c>
      <c r="C72" s="1" t="s">
        <v>251</v>
      </c>
      <c r="D72" s="8" t="s">
        <v>21</v>
      </c>
      <c r="E72" s="8">
        <v>16</v>
      </c>
      <c r="F72" s="4"/>
      <c r="G72" s="4"/>
      <c r="H72" s="4"/>
      <c r="I72" s="4" t="s">
        <v>23</v>
      </c>
      <c r="J72" s="9"/>
      <c r="K72" s="14">
        <f t="shared" si="60"/>
      </c>
      <c r="L72" s="15">
        <f t="shared" si="61"/>
        <v>0.12488371903005857</v>
      </c>
      <c r="M72" s="15">
        <f t="shared" si="62"/>
        <v>0.36377720635596317</v>
      </c>
      <c r="N72" s="15">
        <f t="shared" si="63"/>
        <v>0.19190689395411437</v>
      </c>
      <c r="O72" s="15">
        <f t="shared" si="64"/>
        <v>0.03717865893425365</v>
      </c>
      <c r="P72" s="15">
        <f t="shared" si="65"/>
        <v>0.11229052018578094</v>
      </c>
      <c r="Q72" s="15">
        <f t="shared" si="66"/>
        <v>0.0415654732035036</v>
      </c>
      <c r="R72" s="15">
        <f t="shared" si="67"/>
        <v>0.05716327918927003</v>
      </c>
      <c r="S72" s="15">
        <f t="shared" si="68"/>
        <v>0.0712342491470557</v>
      </c>
      <c r="T72" s="15">
        <f t="shared" si="69"/>
        <v>0.9999999999999999</v>
      </c>
      <c r="U72" s="11">
        <v>152977238</v>
      </c>
      <c r="V72" s="11">
        <v>80701556</v>
      </c>
      <c r="W72" s="11">
        <v>15634538</v>
      </c>
      <c r="X72" s="11">
        <v>47220918</v>
      </c>
      <c r="Y72" s="11">
        <v>17479301</v>
      </c>
      <c r="Z72" s="11">
        <v>52516667</v>
      </c>
      <c r="AA72" s="11">
        <v>24038561</v>
      </c>
      <c r="AB72" s="11">
        <v>29955749</v>
      </c>
      <c r="AC72" s="11">
        <v>420524528</v>
      </c>
    </row>
    <row r="73" spans="1:29" ht="12.75">
      <c r="A73" s="8" t="s">
        <v>29</v>
      </c>
      <c r="B73" s="6" t="s">
        <v>252</v>
      </c>
      <c r="C73" s="1" t="s">
        <v>253</v>
      </c>
      <c r="D73" s="8" t="s">
        <v>21</v>
      </c>
      <c r="E73" s="8">
        <v>16</v>
      </c>
      <c r="F73" s="4"/>
      <c r="G73" s="4"/>
      <c r="H73" s="4"/>
      <c r="I73" s="4" t="s">
        <v>23</v>
      </c>
      <c r="J73" s="9"/>
      <c r="K73" s="14">
        <f t="shared" si="60"/>
      </c>
      <c r="L73" s="15">
        <f t="shared" si="61"/>
        <v>0.09311411523860444</v>
      </c>
      <c r="M73" s="15">
        <f t="shared" si="62"/>
        <v>0.46112057565796344</v>
      </c>
      <c r="N73" s="15">
        <f t="shared" si="63"/>
        <v>0.05274111520661536</v>
      </c>
      <c r="O73" s="15">
        <f t="shared" si="64"/>
        <v>0.021600503601860905</v>
      </c>
      <c r="P73" s="15">
        <f t="shared" si="65"/>
        <v>0.10600642702826031</v>
      </c>
      <c r="Q73" s="15">
        <f t="shared" si="66"/>
        <v>0.10679910080947233</v>
      </c>
      <c r="R73" s="15">
        <f t="shared" si="67"/>
        <v>0.07494604919782105</v>
      </c>
      <c r="S73" s="15">
        <f t="shared" si="68"/>
        <v>0.08367211325940214</v>
      </c>
      <c r="T73" s="15">
        <f t="shared" si="69"/>
        <v>1</v>
      </c>
      <c r="U73" s="11">
        <v>128927225</v>
      </c>
      <c r="V73" s="11">
        <v>14746177</v>
      </c>
      <c r="W73" s="11">
        <v>6039403</v>
      </c>
      <c r="X73" s="11">
        <v>29638917</v>
      </c>
      <c r="Y73" s="11">
        <v>29860545</v>
      </c>
      <c r="Z73" s="11">
        <v>26034285</v>
      </c>
      <c r="AA73" s="11">
        <v>20954576</v>
      </c>
      <c r="AB73" s="11">
        <v>23394344</v>
      </c>
      <c r="AC73" s="11">
        <v>279595472</v>
      </c>
    </row>
    <row r="74" spans="1:29" ht="12.75">
      <c r="A74" s="8" t="s">
        <v>29</v>
      </c>
      <c r="B74" s="6" t="s">
        <v>256</v>
      </c>
      <c r="C74" s="1" t="s">
        <v>257</v>
      </c>
      <c r="D74" s="8" t="s">
        <v>21</v>
      </c>
      <c r="E74" s="8">
        <v>16</v>
      </c>
      <c r="F74" s="4"/>
      <c r="G74" s="4"/>
      <c r="H74" s="4"/>
      <c r="I74" s="4" t="s">
        <v>23</v>
      </c>
      <c r="J74" s="9"/>
      <c r="K74" s="14">
        <f t="shared" si="60"/>
      </c>
      <c r="L74" s="15">
        <f t="shared" si="61"/>
        <v>0.10820114373097511</v>
      </c>
      <c r="M74" s="15">
        <f t="shared" si="62"/>
        <v>0.4292207850733091</v>
      </c>
      <c r="N74" s="15">
        <f t="shared" si="63"/>
        <v>0.09664538451982681</v>
      </c>
      <c r="O74" s="15">
        <f t="shared" si="64"/>
        <v>0.05090235350541611</v>
      </c>
      <c r="P74" s="15">
        <f t="shared" si="65"/>
        <v>0.10231882914066028</v>
      </c>
      <c r="Q74" s="15">
        <f t="shared" si="66"/>
        <v>0.06870821177422316</v>
      </c>
      <c r="R74" s="15">
        <f t="shared" si="67"/>
        <v>0.08925568946098443</v>
      </c>
      <c r="S74" s="15">
        <f t="shared" si="68"/>
        <v>0.05474760279460499</v>
      </c>
      <c r="T74" s="15">
        <f t="shared" si="69"/>
        <v>0.9999999999999999</v>
      </c>
      <c r="U74" s="11">
        <v>85387967</v>
      </c>
      <c r="V74" s="11">
        <v>19226359</v>
      </c>
      <c r="W74" s="11">
        <v>10126370</v>
      </c>
      <c r="X74" s="11">
        <v>20355018</v>
      </c>
      <c r="Y74" s="11">
        <v>13668617</v>
      </c>
      <c r="Z74" s="11">
        <v>21525229</v>
      </c>
      <c r="AA74" s="11">
        <v>17756274</v>
      </c>
      <c r="AB74" s="11">
        <v>10891333</v>
      </c>
      <c r="AC74" s="11">
        <v>198937167</v>
      </c>
    </row>
    <row r="75" spans="1:29" ht="12.75">
      <c r="A75" s="8" t="s">
        <v>29</v>
      </c>
      <c r="B75" s="6" t="s">
        <v>260</v>
      </c>
      <c r="C75" s="1" t="s">
        <v>261</v>
      </c>
      <c r="D75" s="8" t="s">
        <v>21</v>
      </c>
      <c r="E75" s="8">
        <v>16</v>
      </c>
      <c r="F75" s="4"/>
      <c r="G75" s="4"/>
      <c r="H75" s="4"/>
      <c r="I75" s="4" t="s">
        <v>23</v>
      </c>
      <c r="J75" s="9"/>
      <c r="K75" s="14">
        <f t="shared" si="60"/>
      </c>
      <c r="L75" s="15">
        <f t="shared" si="61"/>
        <v>0.09274111445929192</v>
      </c>
      <c r="M75" s="15">
        <f t="shared" si="62"/>
        <v>0.43534168303986814</v>
      </c>
      <c r="N75" s="15">
        <f t="shared" si="63"/>
        <v>0.1696855593854428</v>
      </c>
      <c r="O75" s="15">
        <f t="shared" si="64"/>
        <v>0.028680113469481554</v>
      </c>
      <c r="P75" s="15">
        <f t="shared" si="65"/>
        <v>0.08345594688743464</v>
      </c>
      <c r="Q75" s="15">
        <f t="shared" si="66"/>
        <v>0.0375067543269601</v>
      </c>
      <c r="R75" s="15">
        <f t="shared" si="67"/>
        <v>0.07765453800532048</v>
      </c>
      <c r="S75" s="15">
        <f t="shared" si="68"/>
        <v>0.07493429042620035</v>
      </c>
      <c r="T75" s="15">
        <f t="shared" si="69"/>
        <v>1</v>
      </c>
      <c r="U75" s="11">
        <v>67781172</v>
      </c>
      <c r="V75" s="11">
        <v>26419446</v>
      </c>
      <c r="W75" s="11">
        <v>4465393</v>
      </c>
      <c r="X75" s="11">
        <v>12993798</v>
      </c>
      <c r="Y75" s="11">
        <v>5839670</v>
      </c>
      <c r="Z75" s="11">
        <v>14439466</v>
      </c>
      <c r="AA75" s="11">
        <v>12090539</v>
      </c>
      <c r="AB75" s="11">
        <v>11667006</v>
      </c>
      <c r="AC75" s="11">
        <v>155696490</v>
      </c>
    </row>
    <row r="76" spans="1:29" ht="12.75">
      <c r="A76" s="8" t="s">
        <v>29</v>
      </c>
      <c r="B76" s="6" t="s">
        <v>262</v>
      </c>
      <c r="C76" s="1" t="s">
        <v>263</v>
      </c>
      <c r="D76" s="8" t="s">
        <v>21</v>
      </c>
      <c r="E76" s="8">
        <v>16</v>
      </c>
      <c r="F76" s="4"/>
      <c r="G76" s="4"/>
      <c r="H76" s="4"/>
      <c r="I76" s="4" t="s">
        <v>23</v>
      </c>
      <c r="J76" s="9"/>
      <c r="K76" s="14">
        <f t="shared" si="60"/>
      </c>
      <c r="L76" s="15">
        <f t="shared" si="61"/>
        <v>0.11660112579339695</v>
      </c>
      <c r="M76" s="15">
        <f t="shared" si="62"/>
        <v>0.36697508112118665</v>
      </c>
      <c r="N76" s="15">
        <f t="shared" si="63"/>
        <v>0.14405707501774498</v>
      </c>
      <c r="O76" s="15">
        <f t="shared" si="64"/>
        <v>0.05049547792438268</v>
      </c>
      <c r="P76" s="15">
        <f t="shared" si="65"/>
        <v>0.0506316327556707</v>
      </c>
      <c r="Q76" s="15">
        <f t="shared" si="66"/>
        <v>0.05204202446561546</v>
      </c>
      <c r="R76" s="15">
        <f t="shared" si="67"/>
        <v>0.0985984270651043</v>
      </c>
      <c r="S76" s="15">
        <f t="shared" si="68"/>
        <v>0.12059915585689825</v>
      </c>
      <c r="T76" s="15">
        <f t="shared" si="69"/>
        <v>1</v>
      </c>
      <c r="U76" s="11">
        <v>65328141</v>
      </c>
      <c r="V76" s="11">
        <v>25644741</v>
      </c>
      <c r="W76" s="11">
        <v>8989100</v>
      </c>
      <c r="X76" s="11">
        <v>9013338</v>
      </c>
      <c r="Y76" s="11">
        <v>9264413</v>
      </c>
      <c r="Z76" s="11">
        <v>20757090</v>
      </c>
      <c r="AA76" s="11">
        <v>17552287</v>
      </c>
      <c r="AB76" s="11">
        <v>21468811</v>
      </c>
      <c r="AC76" s="11">
        <v>178017921</v>
      </c>
    </row>
    <row r="77" spans="1:29" ht="12.75">
      <c r="A77" s="8" t="s">
        <v>29</v>
      </c>
      <c r="B77" s="6" t="s">
        <v>264</v>
      </c>
      <c r="C77" s="1" t="s">
        <v>265</v>
      </c>
      <c r="D77" s="8" t="s">
        <v>21</v>
      </c>
      <c r="E77" s="8">
        <v>16</v>
      </c>
      <c r="F77" s="4"/>
      <c r="G77" s="4"/>
      <c r="H77" s="4"/>
      <c r="I77" s="4" t="s">
        <v>23</v>
      </c>
      <c r="J77" s="9"/>
      <c r="K77" s="14">
        <f t="shared" si="60"/>
      </c>
      <c r="L77" s="15">
        <f t="shared" si="61"/>
        <v>0.06422237614478321</v>
      </c>
      <c r="M77" s="15">
        <f t="shared" si="62"/>
        <v>0.4146304161457822</v>
      </c>
      <c r="N77" s="15">
        <f t="shared" si="63"/>
        <v>0.1370324505472446</v>
      </c>
      <c r="O77" s="15">
        <f t="shared" si="64"/>
        <v>0.025531204063062876</v>
      </c>
      <c r="P77" s="15">
        <f t="shared" si="65"/>
        <v>0.13005446202606122</v>
      </c>
      <c r="Q77" s="15">
        <f t="shared" si="66"/>
        <v>0.0628626507548331</v>
      </c>
      <c r="R77" s="15">
        <f t="shared" si="67"/>
        <v>0.09324874766208288</v>
      </c>
      <c r="S77" s="15">
        <f t="shared" si="68"/>
        <v>0.07241769265614986</v>
      </c>
      <c r="T77" s="15">
        <f t="shared" si="69"/>
        <v>1</v>
      </c>
      <c r="U77" s="11">
        <v>138228192</v>
      </c>
      <c r="V77" s="11">
        <v>45683450</v>
      </c>
      <c r="W77" s="11">
        <v>8511513</v>
      </c>
      <c r="X77" s="11">
        <v>43357150</v>
      </c>
      <c r="Y77" s="11">
        <v>20956954</v>
      </c>
      <c r="Z77" s="11">
        <v>21410255</v>
      </c>
      <c r="AA77" s="11">
        <v>31086976</v>
      </c>
      <c r="AB77" s="11">
        <v>24142384</v>
      </c>
      <c r="AC77" s="11">
        <v>333376874</v>
      </c>
    </row>
    <row r="78" spans="1:29" ht="12.75">
      <c r="A78" s="8" t="s">
        <v>29</v>
      </c>
      <c r="B78" s="6" t="s">
        <v>268</v>
      </c>
      <c r="C78" s="1" t="s">
        <v>269</v>
      </c>
      <c r="D78" s="8" t="s">
        <v>21</v>
      </c>
      <c r="E78" s="8">
        <v>16</v>
      </c>
      <c r="F78" s="4"/>
      <c r="G78" s="4"/>
      <c r="H78" s="4"/>
      <c r="I78" s="4" t="s">
        <v>23</v>
      </c>
      <c r="J78" s="9"/>
      <c r="K78" s="14">
        <f t="shared" si="60"/>
      </c>
      <c r="L78" s="86">
        <f t="shared" si="61"/>
        <v>0.07292471678321306</v>
      </c>
      <c r="M78" s="86">
        <f t="shared" si="62"/>
        <v>0.2951475455158926</v>
      </c>
      <c r="N78" s="86">
        <f t="shared" si="63"/>
        <v>0.31775130962831377</v>
      </c>
      <c r="O78" s="86">
        <f t="shared" si="64"/>
        <v>0.10711304780891481</v>
      </c>
      <c r="P78" s="86">
        <f t="shared" si="65"/>
        <v>0.06570478153745433</v>
      </c>
      <c r="Q78" s="86">
        <f t="shared" si="66"/>
        <v>0.029872084789319703</v>
      </c>
      <c r="R78" s="86">
        <f t="shared" si="67"/>
        <v>0.06930832667145988</v>
      </c>
      <c r="S78" s="86">
        <f t="shared" si="68"/>
        <v>0.042178187265431856</v>
      </c>
      <c r="T78" s="15">
        <f t="shared" si="69"/>
        <v>1</v>
      </c>
      <c r="U78" s="11">
        <v>99056697</v>
      </c>
      <c r="V78" s="11">
        <v>106642917</v>
      </c>
      <c r="W78" s="11">
        <v>35949019</v>
      </c>
      <c r="X78" s="11">
        <v>22051678</v>
      </c>
      <c r="Y78" s="11">
        <v>10025596</v>
      </c>
      <c r="Z78" s="11">
        <v>24474815</v>
      </c>
      <c r="AA78" s="11">
        <v>23261091</v>
      </c>
      <c r="AB78" s="11">
        <v>14155740</v>
      </c>
      <c r="AC78" s="11">
        <v>335617553</v>
      </c>
    </row>
    <row r="79" spans="1:29" ht="12.75">
      <c r="A79" s="8"/>
      <c r="B79" s="6"/>
      <c r="C79" s="1"/>
      <c r="D79" s="8"/>
      <c r="E79" s="8"/>
      <c r="F79" s="4"/>
      <c r="G79" s="4"/>
      <c r="H79" s="4"/>
      <c r="I79" s="4"/>
      <c r="J79" s="9"/>
      <c r="K79" s="14"/>
      <c r="L79" s="15">
        <f>SUM(L64:L78)</f>
        <v>1.276494171680327</v>
      </c>
      <c r="M79" s="15">
        <f aca="true" t="shared" si="70" ref="M79:T79">SUM(M64:M78)</f>
        <v>5.79116500682332</v>
      </c>
      <c r="N79" s="15">
        <f t="shared" si="70"/>
        <v>2.856175645473189</v>
      </c>
      <c r="O79" s="15">
        <f t="shared" si="70"/>
        <v>0.9116838590825517</v>
      </c>
      <c r="P79" s="15">
        <f t="shared" si="70"/>
        <v>1.3297331605082696</v>
      </c>
      <c r="Q79" s="15">
        <f t="shared" si="70"/>
        <v>0.7746870716921903</v>
      </c>
      <c r="R79" s="15">
        <f t="shared" si="70"/>
        <v>1.1723255406498745</v>
      </c>
      <c r="S79" s="15">
        <f t="shared" si="70"/>
        <v>0.887735541509435</v>
      </c>
      <c r="T79" s="15">
        <f t="shared" si="70"/>
        <v>14.999999997419156</v>
      </c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3.5" thickBot="1">
      <c r="A80" s="8"/>
      <c r="B80" s="6"/>
      <c r="C80" s="1"/>
      <c r="D80" s="8"/>
      <c r="E80" s="8"/>
      <c r="F80" s="4"/>
      <c r="G80" s="4"/>
      <c r="H80" s="4"/>
      <c r="I80" s="4"/>
      <c r="J80" s="9"/>
      <c r="K80" s="14"/>
      <c r="L80" s="88">
        <f>L79/15</f>
        <v>0.08509961144535513</v>
      </c>
      <c r="M80" s="88">
        <f aca="true" t="shared" si="71" ref="M80:S80">M79/15</f>
        <v>0.38607766712155467</v>
      </c>
      <c r="N80" s="88">
        <f t="shared" si="71"/>
        <v>0.1904117096982126</v>
      </c>
      <c r="O80" s="88">
        <f t="shared" si="71"/>
        <v>0.06077892393883678</v>
      </c>
      <c r="P80" s="88">
        <f t="shared" si="71"/>
        <v>0.08864887736721798</v>
      </c>
      <c r="Q80" s="88">
        <f t="shared" si="71"/>
        <v>0.05164580477947935</v>
      </c>
      <c r="R80" s="88">
        <f t="shared" si="71"/>
        <v>0.07815503604332497</v>
      </c>
      <c r="S80" s="88">
        <f t="shared" si="71"/>
        <v>0.05918236943396234</v>
      </c>
      <c r="T80" s="88">
        <f>SUM(L80:S80)</f>
        <v>0.9999999998279439</v>
      </c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3.5" thickTop="1">
      <c r="A81" s="8"/>
      <c r="B81" s="6"/>
      <c r="C81" s="1"/>
      <c r="D81" s="8"/>
      <c r="E81" s="8"/>
      <c r="F81" s="4"/>
      <c r="G81" s="89"/>
      <c r="H81" s="89"/>
      <c r="I81" s="89" t="s">
        <v>351</v>
      </c>
      <c r="J81" s="89"/>
      <c r="K81" s="90"/>
      <c r="L81" s="91"/>
      <c r="M81" s="92">
        <f>M80+N80+O80</f>
        <v>0.6372683007586041</v>
      </c>
      <c r="N81" s="15"/>
      <c r="O81" s="15"/>
      <c r="P81" s="15"/>
      <c r="Q81" s="15"/>
      <c r="R81" s="15"/>
      <c r="S81" s="15"/>
      <c r="T81" s="15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2.75">
      <c r="A82" s="8" t="s">
        <v>29</v>
      </c>
      <c r="B82" s="6" t="s">
        <v>68</v>
      </c>
      <c r="C82" s="1" t="s">
        <v>69</v>
      </c>
      <c r="D82" s="8" t="s">
        <v>25</v>
      </c>
      <c r="E82" s="8">
        <v>15</v>
      </c>
      <c r="F82" s="4"/>
      <c r="G82" s="4" t="s">
        <v>22</v>
      </c>
      <c r="H82" s="4" t="s">
        <v>22</v>
      </c>
      <c r="I82" s="4" t="s">
        <v>23</v>
      </c>
      <c r="J82" s="9">
        <v>28489</v>
      </c>
      <c r="K82" s="14">
        <f aca="true" t="shared" si="72" ref="K82:K96">IF(J82&gt;0,U82/J82,"")</f>
        <v>7670.689388886939</v>
      </c>
      <c r="L82" s="15">
        <f aca="true" t="shared" si="73" ref="L82:L96">IF(AC82&gt;0,Z82/AC82,"")</f>
        <v>0.036337205741871846</v>
      </c>
      <c r="M82" s="15">
        <f aca="true" t="shared" si="74" ref="M82:M96">U82/AC82</f>
        <v>0.3893163918137252</v>
      </c>
      <c r="N82" s="15">
        <f aca="true" t="shared" si="75" ref="N82:N96">V82/AC82</f>
        <v>0.30971886989100206</v>
      </c>
      <c r="O82" s="15">
        <f aca="true" t="shared" si="76" ref="O82:O96">W82/AC82</f>
        <v>0.004676171691199166</v>
      </c>
      <c r="P82" s="15">
        <f aca="true" t="shared" si="77" ref="P82:P96">X82/AC82</f>
        <v>0.0819374828197853</v>
      </c>
      <c r="Q82" s="15">
        <f aca="true" t="shared" si="78" ref="Q82:Q96">Y82/AC82</f>
        <v>0.07793468352917936</v>
      </c>
      <c r="R82" s="15">
        <f aca="true" t="shared" si="79" ref="R82:R96">AA82/AC82</f>
        <v>0.0688603483708084</v>
      </c>
      <c r="S82" s="15">
        <f aca="true" t="shared" si="80" ref="S82:S96">AB82/AC82</f>
        <v>0.031218846142428657</v>
      </c>
      <c r="T82" s="15">
        <f aca="true" t="shared" si="81" ref="T82:T96">SUM(L82:S82)</f>
        <v>0.9999999999999999</v>
      </c>
      <c r="U82" s="11">
        <v>218530270</v>
      </c>
      <c r="V82" s="11">
        <v>173850754</v>
      </c>
      <c r="W82" s="11">
        <v>2624819</v>
      </c>
      <c r="X82" s="11">
        <v>45992978</v>
      </c>
      <c r="Y82" s="11">
        <v>43746135</v>
      </c>
      <c r="Z82" s="11">
        <v>20396725</v>
      </c>
      <c r="AA82" s="11">
        <v>38652548</v>
      </c>
      <c r="AB82" s="11">
        <v>17523698</v>
      </c>
      <c r="AC82" s="11">
        <v>561317927</v>
      </c>
    </row>
    <row r="83" spans="1:29" ht="12.75">
      <c r="A83" s="8" t="s">
        <v>29</v>
      </c>
      <c r="B83" s="6" t="s">
        <v>258</v>
      </c>
      <c r="C83" s="1" t="s">
        <v>259</v>
      </c>
      <c r="D83" s="8" t="s">
        <v>25</v>
      </c>
      <c r="E83" s="8">
        <v>15</v>
      </c>
      <c r="F83" s="4"/>
      <c r="G83" s="4" t="s">
        <v>22</v>
      </c>
      <c r="H83" s="4" t="s">
        <v>22</v>
      </c>
      <c r="I83" s="4" t="s">
        <v>23</v>
      </c>
      <c r="J83" s="9">
        <v>48397</v>
      </c>
      <c r="K83" s="14">
        <f t="shared" si="72"/>
        <v>8504.442341467446</v>
      </c>
      <c r="L83" s="15">
        <f t="shared" si="73"/>
        <v>0.06254442455232952</v>
      </c>
      <c r="M83" s="15">
        <f t="shared" si="74"/>
        <v>0.3593594230363415</v>
      </c>
      <c r="N83" s="15">
        <f t="shared" si="75"/>
        <v>0.26989803147514463</v>
      </c>
      <c r="O83" s="15">
        <f t="shared" si="76"/>
        <v>0.03702754134636736</v>
      </c>
      <c r="P83" s="15">
        <f t="shared" si="77"/>
        <v>0.08461603860201933</v>
      </c>
      <c r="Q83" s="15">
        <f t="shared" si="78"/>
        <v>0.03248619012019164</v>
      </c>
      <c r="R83" s="15">
        <f t="shared" si="79"/>
        <v>0.09505307782895671</v>
      </c>
      <c r="S83" s="15">
        <f t="shared" si="80"/>
        <v>0.05901527303864931</v>
      </c>
      <c r="T83" s="15">
        <f t="shared" si="81"/>
        <v>0.9999999999999998</v>
      </c>
      <c r="U83" s="11">
        <v>411589496</v>
      </c>
      <c r="V83" s="11">
        <v>309125593</v>
      </c>
      <c r="W83" s="11">
        <v>42409204</v>
      </c>
      <c r="X83" s="11">
        <v>96914316</v>
      </c>
      <c r="Y83" s="11">
        <v>37207803</v>
      </c>
      <c r="Z83" s="11">
        <v>71634766</v>
      </c>
      <c r="AA83" s="11">
        <v>108868297</v>
      </c>
      <c r="AB83" s="11">
        <v>67592680</v>
      </c>
      <c r="AC83" s="11">
        <v>1145342155</v>
      </c>
    </row>
    <row r="84" spans="1:29" ht="12.75">
      <c r="A84" s="8" t="s">
        <v>24</v>
      </c>
      <c r="B84" s="6" t="s">
        <v>19</v>
      </c>
      <c r="C84" s="1" t="s">
        <v>305</v>
      </c>
      <c r="D84" s="8" t="s">
        <v>25</v>
      </c>
      <c r="E84" s="8">
        <v>15</v>
      </c>
      <c r="F84" s="4"/>
      <c r="G84" s="4"/>
      <c r="H84" s="4"/>
      <c r="I84" s="4" t="s">
        <v>23</v>
      </c>
      <c r="J84" s="9">
        <v>20682</v>
      </c>
      <c r="K84" s="14">
        <f t="shared" si="72"/>
        <v>6667.812300551204</v>
      </c>
      <c r="L84" s="15">
        <f t="shared" si="73"/>
        <v>0.06897119510637251</v>
      </c>
      <c r="M84" s="15">
        <f t="shared" si="74"/>
        <v>0.3380520789229219</v>
      </c>
      <c r="N84" s="15">
        <f t="shared" si="75"/>
        <v>0.1793209252504754</v>
      </c>
      <c r="O84" s="15">
        <f t="shared" si="76"/>
        <v>0.12500754039405765</v>
      </c>
      <c r="P84" s="15">
        <f t="shared" si="77"/>
        <v>0.06503573450596103</v>
      </c>
      <c r="Q84" s="15">
        <f t="shared" si="78"/>
        <v>0.03516523317467455</v>
      </c>
      <c r="R84" s="15">
        <f t="shared" si="79"/>
        <v>0.11142750886756224</v>
      </c>
      <c r="S84" s="15">
        <f t="shared" si="80"/>
        <v>0.07701978377797472</v>
      </c>
      <c r="T84" s="15">
        <f t="shared" si="81"/>
        <v>0.9999999999999999</v>
      </c>
      <c r="U84" s="11">
        <v>137903694</v>
      </c>
      <c r="V84" s="11">
        <v>73151504</v>
      </c>
      <c r="W84" s="11">
        <v>50995106</v>
      </c>
      <c r="X84" s="11">
        <v>26530433</v>
      </c>
      <c r="Y84" s="11">
        <v>14345173</v>
      </c>
      <c r="Z84" s="11">
        <v>28135850</v>
      </c>
      <c r="AA84" s="11">
        <v>45455319</v>
      </c>
      <c r="AB84" s="11">
        <v>31419161</v>
      </c>
      <c r="AC84" s="11">
        <v>407936240</v>
      </c>
    </row>
    <row r="85" spans="1:29" ht="12.75">
      <c r="A85" s="8" t="s">
        <v>29</v>
      </c>
      <c r="B85" s="6" t="s">
        <v>40</v>
      </c>
      <c r="C85" s="1" t="s">
        <v>41</v>
      </c>
      <c r="D85" s="8" t="s">
        <v>25</v>
      </c>
      <c r="E85" s="8">
        <v>15</v>
      </c>
      <c r="F85" s="4"/>
      <c r="G85" s="4"/>
      <c r="H85" s="4"/>
      <c r="I85" s="4" t="s">
        <v>23</v>
      </c>
      <c r="J85" s="9">
        <v>41617</v>
      </c>
      <c r="K85" s="14">
        <f t="shared" si="72"/>
        <v>6507.941466227743</v>
      </c>
      <c r="L85" s="15">
        <f t="shared" si="73"/>
        <v>0.09309454055234638</v>
      </c>
      <c r="M85" s="15">
        <f t="shared" si="74"/>
        <v>0.40795758365404167</v>
      </c>
      <c r="N85" s="15">
        <f t="shared" si="75"/>
        <v>0.14691630453610888</v>
      </c>
      <c r="O85" s="15">
        <f t="shared" si="76"/>
        <v>0.04127459914594928</v>
      </c>
      <c r="P85" s="15">
        <f t="shared" si="77"/>
        <v>0.1463002432613591</v>
      </c>
      <c r="Q85" s="15">
        <f t="shared" si="78"/>
        <v>0.044106372242598606</v>
      </c>
      <c r="R85" s="15">
        <f t="shared" si="79"/>
        <v>0.05690809540665316</v>
      </c>
      <c r="S85" s="15">
        <f t="shared" si="80"/>
        <v>0.06344226120094291</v>
      </c>
      <c r="T85" s="15">
        <f t="shared" si="81"/>
        <v>1.0000000000000002</v>
      </c>
      <c r="U85" s="11">
        <v>270841000</v>
      </c>
      <c r="V85" s="11">
        <v>97537000</v>
      </c>
      <c r="W85" s="11">
        <v>27402000</v>
      </c>
      <c r="X85" s="11">
        <v>97128000</v>
      </c>
      <c r="Y85" s="11">
        <v>29282000</v>
      </c>
      <c r="Z85" s="11">
        <v>61805000</v>
      </c>
      <c r="AA85" s="11">
        <v>37781000</v>
      </c>
      <c r="AB85" s="11">
        <v>42119000</v>
      </c>
      <c r="AC85" s="11">
        <v>663895000</v>
      </c>
    </row>
    <row r="86" spans="1:29" ht="12.75">
      <c r="A86" s="8" t="s">
        <v>29</v>
      </c>
      <c r="B86" s="6" t="s">
        <v>44</v>
      </c>
      <c r="C86" s="1" t="s">
        <v>45</v>
      </c>
      <c r="D86" s="8" t="s">
        <v>25</v>
      </c>
      <c r="E86" s="8">
        <v>16</v>
      </c>
      <c r="F86" s="4"/>
      <c r="G86" s="4"/>
      <c r="H86" s="4"/>
      <c r="I86" s="4" t="s">
        <v>23</v>
      </c>
      <c r="J86" s="9">
        <v>15032</v>
      </c>
      <c r="K86" s="14">
        <f t="shared" si="72"/>
        <v>6326.525678552422</v>
      </c>
      <c r="L86" s="15">
        <f t="shared" si="73"/>
        <v>0.11849276214688277</v>
      </c>
      <c r="M86" s="15">
        <f t="shared" si="74"/>
        <v>0.4174764620705265</v>
      </c>
      <c r="N86" s="15">
        <f t="shared" si="75"/>
        <v>0.08263744143859618</v>
      </c>
      <c r="O86" s="15">
        <f t="shared" si="76"/>
        <v>0.09622014626866424</v>
      </c>
      <c r="P86" s="15">
        <f t="shared" si="77"/>
        <v>0.08849833383578125</v>
      </c>
      <c r="Q86" s="15">
        <f t="shared" si="78"/>
        <v>0.08397691720606909</v>
      </c>
      <c r="R86" s="15">
        <f t="shared" si="79"/>
        <v>0.060309359770969795</v>
      </c>
      <c r="S86" s="15">
        <f t="shared" si="80"/>
        <v>0.05238857726251013</v>
      </c>
      <c r="T86" s="15">
        <f t="shared" si="81"/>
        <v>1</v>
      </c>
      <c r="U86" s="11">
        <v>95100334</v>
      </c>
      <c r="V86" s="11">
        <v>18824650</v>
      </c>
      <c r="W86" s="11">
        <v>21918764</v>
      </c>
      <c r="X86" s="11">
        <v>20159750</v>
      </c>
      <c r="Y86" s="11">
        <v>19129780</v>
      </c>
      <c r="Z86" s="11">
        <v>26992423</v>
      </c>
      <c r="AA86" s="11">
        <v>13738356</v>
      </c>
      <c r="AB86" s="11">
        <v>11934017</v>
      </c>
      <c r="AC86" s="11">
        <v>227798074</v>
      </c>
    </row>
    <row r="87" spans="1:29" ht="12.75">
      <c r="A87" s="8" t="s">
        <v>29</v>
      </c>
      <c r="B87" s="6" t="s">
        <v>70</v>
      </c>
      <c r="C87" s="1" t="s">
        <v>71</v>
      </c>
      <c r="D87" s="8" t="s">
        <v>25</v>
      </c>
      <c r="E87" s="8">
        <v>16</v>
      </c>
      <c r="F87" s="4"/>
      <c r="G87" s="4"/>
      <c r="H87" s="4"/>
      <c r="I87" s="4" t="s">
        <v>23</v>
      </c>
      <c r="J87" s="9">
        <v>3426</v>
      </c>
      <c r="K87" s="14">
        <f t="shared" si="72"/>
        <v>10217.534442498541</v>
      </c>
      <c r="L87" s="15">
        <f t="shared" si="73"/>
        <v>0.0840982841715038</v>
      </c>
      <c r="M87" s="15">
        <f t="shared" si="74"/>
        <v>0.4221969360332065</v>
      </c>
      <c r="N87" s="15">
        <f t="shared" si="75"/>
        <v>0.24561470097925647</v>
      </c>
      <c r="O87" s="15">
        <f t="shared" si="76"/>
        <v>0</v>
      </c>
      <c r="P87" s="15">
        <f t="shared" si="77"/>
        <v>0.06851092621590472</v>
      </c>
      <c r="Q87" s="15">
        <f t="shared" si="78"/>
        <v>0.051734261853000604</v>
      </c>
      <c r="R87" s="15">
        <f t="shared" si="79"/>
        <v>0.11798252925194076</v>
      </c>
      <c r="S87" s="15">
        <f t="shared" si="80"/>
        <v>0.009862361495187119</v>
      </c>
      <c r="T87" s="15">
        <f t="shared" si="81"/>
        <v>1</v>
      </c>
      <c r="U87" s="11">
        <v>35005273</v>
      </c>
      <c r="V87" s="11">
        <v>20364453</v>
      </c>
      <c r="W87" s="11">
        <v>0</v>
      </c>
      <c r="X87" s="11">
        <v>5680391</v>
      </c>
      <c r="Y87" s="11">
        <v>4289401</v>
      </c>
      <c r="Z87" s="11">
        <v>6972773</v>
      </c>
      <c r="AA87" s="11">
        <v>9782190</v>
      </c>
      <c r="AB87" s="11">
        <v>817710</v>
      </c>
      <c r="AC87" s="11">
        <v>82912191</v>
      </c>
    </row>
    <row r="88" spans="1:29" ht="12.75">
      <c r="A88" s="8" t="s">
        <v>29</v>
      </c>
      <c r="B88" s="6" t="s">
        <v>182</v>
      </c>
      <c r="C88" s="1" t="s">
        <v>183</v>
      </c>
      <c r="D88" s="8" t="s">
        <v>25</v>
      </c>
      <c r="E88" s="8">
        <v>16</v>
      </c>
      <c r="F88" s="4"/>
      <c r="G88" s="4"/>
      <c r="H88" s="4"/>
      <c r="I88" s="4" t="s">
        <v>23</v>
      </c>
      <c r="J88" s="9">
        <v>13712</v>
      </c>
      <c r="K88" s="14">
        <f t="shared" si="72"/>
        <v>5827.406869894982</v>
      </c>
      <c r="L88" s="15">
        <f t="shared" si="73"/>
        <v>0.056270540179337525</v>
      </c>
      <c r="M88" s="15">
        <f t="shared" si="74"/>
        <v>0.2852791040931056</v>
      </c>
      <c r="N88" s="15">
        <f t="shared" si="75"/>
        <v>0.33565166376412126</v>
      </c>
      <c r="O88" s="15">
        <f t="shared" si="76"/>
        <v>0.12753392919145937</v>
      </c>
      <c r="P88" s="15">
        <f t="shared" si="77"/>
        <v>0.05377591632717714</v>
      </c>
      <c r="Q88" s="15">
        <f t="shared" si="78"/>
        <v>0.02848218922333835</v>
      </c>
      <c r="R88" s="15">
        <f t="shared" si="79"/>
        <v>0.061898280748739105</v>
      </c>
      <c r="S88" s="15">
        <f t="shared" si="80"/>
        <v>0.05110837647272162</v>
      </c>
      <c r="T88" s="15">
        <f t="shared" si="81"/>
        <v>1</v>
      </c>
      <c r="U88" s="11">
        <v>79905403</v>
      </c>
      <c r="V88" s="11">
        <v>94014532</v>
      </c>
      <c r="W88" s="11">
        <v>35721684</v>
      </c>
      <c r="X88" s="11">
        <v>15062394</v>
      </c>
      <c r="Y88" s="11">
        <v>7977734</v>
      </c>
      <c r="Z88" s="11">
        <v>15761127</v>
      </c>
      <c r="AA88" s="11">
        <v>17337432</v>
      </c>
      <c r="AB88" s="11">
        <v>14315228</v>
      </c>
      <c r="AC88" s="11">
        <v>280095534</v>
      </c>
    </row>
    <row r="89" spans="1:29" ht="12.75">
      <c r="A89" s="8" t="s">
        <v>29</v>
      </c>
      <c r="B89" s="6" t="s">
        <v>226</v>
      </c>
      <c r="C89" s="1" t="s">
        <v>227</v>
      </c>
      <c r="D89" s="8" t="s">
        <v>25</v>
      </c>
      <c r="E89" s="8">
        <v>16</v>
      </c>
      <c r="F89" s="4"/>
      <c r="G89" s="4" t="s">
        <v>22</v>
      </c>
      <c r="H89" s="4"/>
      <c r="I89" s="4" t="s">
        <v>23</v>
      </c>
      <c r="J89" s="9">
        <v>23013</v>
      </c>
      <c r="K89" s="14">
        <f t="shared" si="72"/>
        <v>5809.542432538131</v>
      </c>
      <c r="L89" s="15">
        <f t="shared" si="73"/>
        <v>0.05512122657876475</v>
      </c>
      <c r="M89" s="15">
        <f t="shared" si="74"/>
        <v>0.3624192184247051</v>
      </c>
      <c r="N89" s="15">
        <f t="shared" si="75"/>
        <v>0.15862736380985426</v>
      </c>
      <c r="O89" s="15">
        <f t="shared" si="76"/>
        <v>0.16261493754337267</v>
      </c>
      <c r="P89" s="15">
        <f t="shared" si="77"/>
        <v>0.11838295888272034</v>
      </c>
      <c r="Q89" s="15">
        <f t="shared" si="78"/>
        <v>0.03481197952810548</v>
      </c>
      <c r="R89" s="15">
        <f t="shared" si="79"/>
        <v>0.06023106783483692</v>
      </c>
      <c r="S89" s="15">
        <f t="shared" si="80"/>
        <v>0.04779124739764053</v>
      </c>
      <c r="T89" s="15">
        <f t="shared" si="81"/>
        <v>0.9999999999999999</v>
      </c>
      <c r="U89" s="11">
        <v>133695000</v>
      </c>
      <c r="V89" s="11">
        <v>58517000</v>
      </c>
      <c r="W89" s="11">
        <v>59988000</v>
      </c>
      <c r="X89" s="11">
        <v>43671000</v>
      </c>
      <c r="Y89" s="11">
        <v>12842000</v>
      </c>
      <c r="Z89" s="11">
        <v>20334000</v>
      </c>
      <c r="AA89" s="11">
        <v>22219000</v>
      </c>
      <c r="AB89" s="11">
        <v>17630000</v>
      </c>
      <c r="AC89" s="11">
        <v>368896000</v>
      </c>
    </row>
    <row r="90" spans="1:29" ht="12.75">
      <c r="A90" s="8" t="s">
        <v>29</v>
      </c>
      <c r="B90" s="6" t="s">
        <v>250</v>
      </c>
      <c r="C90" s="1" t="s">
        <v>251</v>
      </c>
      <c r="D90" s="8" t="s">
        <v>25</v>
      </c>
      <c r="E90" s="8">
        <v>16</v>
      </c>
      <c r="F90" s="4"/>
      <c r="G90" s="4"/>
      <c r="H90" s="4"/>
      <c r="I90" s="4" t="s">
        <v>23</v>
      </c>
      <c r="J90" s="9">
        <v>28267</v>
      </c>
      <c r="K90" s="14">
        <f t="shared" si="72"/>
        <v>5199.867159585382</v>
      </c>
      <c r="L90" s="15">
        <f t="shared" si="73"/>
        <v>0.10824850694566801</v>
      </c>
      <c r="M90" s="15">
        <f t="shared" si="74"/>
        <v>0.34697049283190773</v>
      </c>
      <c r="N90" s="15">
        <f t="shared" si="75"/>
        <v>0.1678052123037278</v>
      </c>
      <c r="O90" s="15">
        <f t="shared" si="76"/>
        <v>0.040712051125772954</v>
      </c>
      <c r="P90" s="15">
        <f t="shared" si="77"/>
        <v>0.1483751057685985</v>
      </c>
      <c r="Q90" s="15">
        <f t="shared" si="78"/>
        <v>0.04761457935927996</v>
      </c>
      <c r="R90" s="15">
        <f t="shared" si="79"/>
        <v>0.07112709271502643</v>
      </c>
      <c r="S90" s="15">
        <f t="shared" si="80"/>
        <v>0.0691469589500186</v>
      </c>
      <c r="T90" s="15">
        <f t="shared" si="81"/>
        <v>1</v>
      </c>
      <c r="U90" s="11">
        <v>146984645</v>
      </c>
      <c r="V90" s="11">
        <v>71086130</v>
      </c>
      <c r="W90" s="11">
        <v>17246557</v>
      </c>
      <c r="X90" s="11">
        <v>62855092</v>
      </c>
      <c r="Y90" s="11">
        <v>20170626</v>
      </c>
      <c r="Z90" s="11">
        <v>45856546</v>
      </c>
      <c r="AA90" s="11">
        <v>30131065</v>
      </c>
      <c r="AB90" s="11">
        <v>29292235</v>
      </c>
      <c r="AC90" s="11">
        <v>423622896</v>
      </c>
    </row>
    <row r="91" spans="1:29" ht="12.75">
      <c r="A91" s="8" t="s">
        <v>29</v>
      </c>
      <c r="B91" s="6" t="s">
        <v>252</v>
      </c>
      <c r="C91" s="1" t="s">
        <v>253</v>
      </c>
      <c r="D91" s="8" t="s">
        <v>25</v>
      </c>
      <c r="E91" s="8">
        <v>16</v>
      </c>
      <c r="F91" s="4"/>
      <c r="G91" s="4"/>
      <c r="H91" s="4"/>
      <c r="I91" s="4" t="s">
        <v>23</v>
      </c>
      <c r="J91" s="9">
        <v>24980</v>
      </c>
      <c r="K91" s="14">
        <f t="shared" si="72"/>
        <v>5213.004643714972</v>
      </c>
      <c r="L91" s="15">
        <f t="shared" si="73"/>
        <v>0.08815845223197252</v>
      </c>
      <c r="M91" s="15">
        <f t="shared" si="74"/>
        <v>0.4620752460569108</v>
      </c>
      <c r="N91" s="15">
        <f t="shared" si="75"/>
        <v>0.05302775014710322</v>
      </c>
      <c r="O91" s="15">
        <f t="shared" si="76"/>
        <v>0.019614259125389426</v>
      </c>
      <c r="P91" s="15">
        <f t="shared" si="77"/>
        <v>0.09859198379944037</v>
      </c>
      <c r="Q91" s="15">
        <f t="shared" si="78"/>
        <v>0.12901684485975273</v>
      </c>
      <c r="R91" s="15">
        <f t="shared" si="79"/>
        <v>0.08506701457512784</v>
      </c>
      <c r="S91" s="15">
        <f t="shared" si="80"/>
        <v>0.06444844920430311</v>
      </c>
      <c r="T91" s="15">
        <f t="shared" si="81"/>
        <v>1</v>
      </c>
      <c r="U91" s="11">
        <v>130220856</v>
      </c>
      <c r="V91" s="11">
        <v>14944144</v>
      </c>
      <c r="W91" s="11">
        <v>5527640</v>
      </c>
      <c r="X91" s="11">
        <v>27784939</v>
      </c>
      <c r="Y91" s="11">
        <v>36359195</v>
      </c>
      <c r="Z91" s="11">
        <v>24844588</v>
      </c>
      <c r="AA91" s="11">
        <v>23973367</v>
      </c>
      <c r="AB91" s="11">
        <v>18162696</v>
      </c>
      <c r="AC91" s="11">
        <v>281817425</v>
      </c>
    </row>
    <row r="92" spans="1:29" ht="12.75">
      <c r="A92" s="8" t="s">
        <v>29</v>
      </c>
      <c r="B92" s="6" t="s">
        <v>256</v>
      </c>
      <c r="C92" s="1" t="s">
        <v>257</v>
      </c>
      <c r="D92" s="8" t="s">
        <v>25</v>
      </c>
      <c r="E92" s="8">
        <v>16</v>
      </c>
      <c r="F92" s="4"/>
      <c r="G92" s="4"/>
      <c r="H92" s="4"/>
      <c r="I92" s="4" t="s">
        <v>23</v>
      </c>
      <c r="J92" s="9">
        <v>19783</v>
      </c>
      <c r="K92" s="14">
        <f t="shared" si="72"/>
        <v>4488.173128443613</v>
      </c>
      <c r="L92" s="15">
        <f t="shared" si="73"/>
        <v>0.09838399315291914</v>
      </c>
      <c r="M92" s="15">
        <f t="shared" si="74"/>
        <v>0.4355934633062686</v>
      </c>
      <c r="N92" s="15">
        <f t="shared" si="75"/>
        <v>0.08271499158366562</v>
      </c>
      <c r="O92" s="15">
        <f t="shared" si="76"/>
        <v>0.04109908677951863</v>
      </c>
      <c r="P92" s="15">
        <f t="shared" si="77"/>
        <v>0.1038954448475849</v>
      </c>
      <c r="Q92" s="15">
        <f t="shared" si="78"/>
        <v>0.08080395310401113</v>
      </c>
      <c r="R92" s="15">
        <f t="shared" si="79"/>
        <v>0.10102219546647774</v>
      </c>
      <c r="S92" s="15">
        <f t="shared" si="80"/>
        <v>0.056486871759554275</v>
      </c>
      <c r="T92" s="15">
        <f t="shared" si="81"/>
        <v>0.9999999999999999</v>
      </c>
      <c r="U92" s="11">
        <v>88789529</v>
      </c>
      <c r="V92" s="11">
        <v>16860274</v>
      </c>
      <c r="W92" s="11">
        <v>8377464</v>
      </c>
      <c r="X92" s="11">
        <v>21177608</v>
      </c>
      <c r="Y92" s="11">
        <v>16470736</v>
      </c>
      <c r="Z92" s="11">
        <v>20054177</v>
      </c>
      <c r="AA92" s="11">
        <v>20591937</v>
      </c>
      <c r="AB92" s="11">
        <v>11514045</v>
      </c>
      <c r="AC92" s="11">
        <v>203835770</v>
      </c>
    </row>
    <row r="93" spans="1:29" ht="12.75">
      <c r="A93" s="8" t="s">
        <v>29</v>
      </c>
      <c r="B93" s="6" t="s">
        <v>260</v>
      </c>
      <c r="C93" s="1" t="s">
        <v>261</v>
      </c>
      <c r="D93" s="8" t="s">
        <v>25</v>
      </c>
      <c r="E93" s="8">
        <v>16</v>
      </c>
      <c r="F93" s="4"/>
      <c r="G93" s="4"/>
      <c r="H93" s="4"/>
      <c r="I93" s="4" t="s">
        <v>23</v>
      </c>
      <c r="J93" s="9">
        <v>10247</v>
      </c>
      <c r="K93" s="14">
        <f t="shared" si="72"/>
        <v>6915.719039718942</v>
      </c>
      <c r="L93" s="15">
        <f t="shared" si="73"/>
        <v>0.0841767001220692</v>
      </c>
      <c r="M93" s="15">
        <f t="shared" si="74"/>
        <v>0.4436006481662122</v>
      </c>
      <c r="N93" s="15">
        <f t="shared" si="75"/>
        <v>0.15905865564690794</v>
      </c>
      <c r="O93" s="15">
        <f t="shared" si="76"/>
        <v>0.03182870010288927</v>
      </c>
      <c r="P93" s="15">
        <f t="shared" si="77"/>
        <v>0.09823422519265088</v>
      </c>
      <c r="Q93" s="15">
        <f t="shared" si="78"/>
        <v>0.04044827260569556</v>
      </c>
      <c r="R93" s="15">
        <f t="shared" si="79"/>
        <v>0.07558035135089693</v>
      </c>
      <c r="S93" s="15">
        <f t="shared" si="80"/>
        <v>0.06707244681267804</v>
      </c>
      <c r="T93" s="15">
        <f t="shared" si="81"/>
        <v>1</v>
      </c>
      <c r="U93" s="11">
        <v>70865373</v>
      </c>
      <c r="V93" s="11">
        <v>25409681</v>
      </c>
      <c r="W93" s="11">
        <v>5084647</v>
      </c>
      <c r="X93" s="11">
        <v>15692955</v>
      </c>
      <c r="Y93" s="11">
        <v>6461627</v>
      </c>
      <c r="Z93" s="11">
        <v>13447260</v>
      </c>
      <c r="AA93" s="11">
        <v>12073990</v>
      </c>
      <c r="AB93" s="11">
        <v>10714849</v>
      </c>
      <c r="AC93" s="11">
        <v>159750382</v>
      </c>
    </row>
    <row r="94" spans="1:29" ht="12.75">
      <c r="A94" s="8" t="s">
        <v>29</v>
      </c>
      <c r="B94" s="6" t="s">
        <v>262</v>
      </c>
      <c r="C94" s="1" t="s">
        <v>263</v>
      </c>
      <c r="D94" s="8" t="s">
        <v>25</v>
      </c>
      <c r="E94" s="8">
        <v>16</v>
      </c>
      <c r="F94" s="4"/>
      <c r="G94" s="4"/>
      <c r="H94" s="4"/>
      <c r="I94" s="4" t="s">
        <v>23</v>
      </c>
      <c r="J94" s="9">
        <v>14573</v>
      </c>
      <c r="K94" s="14">
        <f t="shared" si="72"/>
        <v>4482.589103135936</v>
      </c>
      <c r="L94" s="15">
        <f t="shared" si="73"/>
        <v>0.10016204771556386</v>
      </c>
      <c r="M94" s="15">
        <f t="shared" si="74"/>
        <v>0.368341513080968</v>
      </c>
      <c r="N94" s="15">
        <f t="shared" si="75"/>
        <v>0.1604657276234171</v>
      </c>
      <c r="O94" s="15">
        <f t="shared" si="76"/>
        <v>0.04375070669520237</v>
      </c>
      <c r="P94" s="15">
        <f t="shared" si="77"/>
        <v>0.047810709926920616</v>
      </c>
      <c r="Q94" s="15">
        <f t="shared" si="78"/>
        <v>0.05577578404845996</v>
      </c>
      <c r="R94" s="15">
        <f t="shared" si="79"/>
        <v>0.0961131694796808</v>
      </c>
      <c r="S94" s="15">
        <f t="shared" si="80"/>
        <v>0.12758034142978728</v>
      </c>
      <c r="T94" s="15">
        <f t="shared" si="81"/>
        <v>0.9999999999999999</v>
      </c>
      <c r="U94" s="11">
        <v>65324771</v>
      </c>
      <c r="V94" s="11">
        <v>28458337</v>
      </c>
      <c r="W94" s="11">
        <v>7759117</v>
      </c>
      <c r="X94" s="11">
        <v>8479152</v>
      </c>
      <c r="Y94" s="11">
        <v>9891745</v>
      </c>
      <c r="Z94" s="11">
        <v>17763577</v>
      </c>
      <c r="AA94" s="11">
        <v>17045515</v>
      </c>
      <c r="AB94" s="11">
        <v>22626167</v>
      </c>
      <c r="AC94" s="11">
        <v>177348381</v>
      </c>
    </row>
    <row r="95" spans="1:29" ht="12.75">
      <c r="A95" s="8" t="s">
        <v>29</v>
      </c>
      <c r="B95" s="6" t="s">
        <v>264</v>
      </c>
      <c r="C95" s="1" t="s">
        <v>265</v>
      </c>
      <c r="D95" s="8" t="s">
        <v>25</v>
      </c>
      <c r="E95" s="8">
        <v>16</v>
      </c>
      <c r="F95" s="4"/>
      <c r="G95" s="4"/>
      <c r="H95" s="4"/>
      <c r="I95" s="4" t="s">
        <v>23</v>
      </c>
      <c r="J95" s="9">
        <v>26043</v>
      </c>
      <c r="K95" s="14">
        <f t="shared" si="72"/>
        <v>5504.1789732365705</v>
      </c>
      <c r="L95" s="15">
        <f t="shared" si="73"/>
        <v>0.0739584638013838</v>
      </c>
      <c r="M95" s="15">
        <f t="shared" si="74"/>
        <v>0.4280549005644468</v>
      </c>
      <c r="N95" s="15">
        <f t="shared" si="75"/>
        <v>0.1124475080775186</v>
      </c>
      <c r="O95" s="15">
        <f t="shared" si="76"/>
        <v>0.025554536004183063</v>
      </c>
      <c r="P95" s="15">
        <f t="shared" si="77"/>
        <v>0.12221937748805306</v>
      </c>
      <c r="Q95" s="15">
        <f t="shared" si="78"/>
        <v>0.06575947786435737</v>
      </c>
      <c r="R95" s="15">
        <f t="shared" si="79"/>
        <v>0.0956588274586268</v>
      </c>
      <c r="S95" s="15">
        <f t="shared" si="80"/>
        <v>0.07634690874143053</v>
      </c>
      <c r="T95" s="15">
        <f t="shared" si="81"/>
        <v>1</v>
      </c>
      <c r="U95" s="11">
        <v>143345333</v>
      </c>
      <c r="V95" s="11">
        <v>37655977</v>
      </c>
      <c r="W95" s="11">
        <v>8557602</v>
      </c>
      <c r="X95" s="11">
        <v>40928342</v>
      </c>
      <c r="Y95" s="11">
        <v>22021274</v>
      </c>
      <c r="Z95" s="11">
        <v>24766918</v>
      </c>
      <c r="AA95" s="11">
        <v>32033850</v>
      </c>
      <c r="AB95" s="11">
        <v>25566751</v>
      </c>
      <c r="AC95" s="11">
        <v>334876047</v>
      </c>
    </row>
    <row r="96" spans="1:29" ht="12.75">
      <c r="A96" s="8" t="s">
        <v>29</v>
      </c>
      <c r="B96" s="6" t="s">
        <v>268</v>
      </c>
      <c r="C96" s="1" t="s">
        <v>269</v>
      </c>
      <c r="D96" s="8" t="s">
        <v>25</v>
      </c>
      <c r="E96" s="8">
        <v>16</v>
      </c>
      <c r="F96" s="4"/>
      <c r="G96" s="4"/>
      <c r="H96" s="4"/>
      <c r="I96" s="4" t="s">
        <v>23</v>
      </c>
      <c r="J96" s="9">
        <v>13922</v>
      </c>
      <c r="K96" s="14">
        <f t="shared" si="72"/>
        <v>7474.272231001293</v>
      </c>
      <c r="L96" s="86">
        <f t="shared" si="73"/>
        <v>0.07537104612782565</v>
      </c>
      <c r="M96" s="86">
        <f t="shared" si="74"/>
        <v>0.28597024480128547</v>
      </c>
      <c r="N96" s="86">
        <f t="shared" si="75"/>
        <v>0.32320490986845585</v>
      </c>
      <c r="O96" s="86">
        <f t="shared" si="76"/>
        <v>0.10132256213595031</v>
      </c>
      <c r="P96" s="86">
        <f t="shared" si="77"/>
        <v>0.06267540105385978</v>
      </c>
      <c r="Q96" s="86">
        <f t="shared" si="78"/>
        <v>0.031174812599735206</v>
      </c>
      <c r="R96" s="86">
        <f t="shared" si="79"/>
        <v>0.06821692965662995</v>
      </c>
      <c r="S96" s="86">
        <f t="shared" si="80"/>
        <v>0.052064093756257764</v>
      </c>
      <c r="T96" s="86">
        <f t="shared" si="81"/>
        <v>1</v>
      </c>
      <c r="U96" s="11">
        <v>104056818</v>
      </c>
      <c r="V96" s="11">
        <v>117605503</v>
      </c>
      <c r="W96" s="11">
        <v>36868533</v>
      </c>
      <c r="X96" s="11">
        <v>22805879</v>
      </c>
      <c r="Y96" s="11">
        <v>11343669</v>
      </c>
      <c r="Z96" s="11">
        <v>27425480</v>
      </c>
      <c r="AA96" s="11">
        <v>24822291</v>
      </c>
      <c r="AB96" s="11">
        <v>18944712</v>
      </c>
      <c r="AC96" s="11">
        <v>363872885</v>
      </c>
    </row>
    <row r="97" spans="1:29" ht="12.75">
      <c r="A97" s="8"/>
      <c r="B97" s="6"/>
      <c r="C97" s="1"/>
      <c r="D97" s="8"/>
      <c r="E97" s="8"/>
      <c r="F97" s="4"/>
      <c r="G97" s="4"/>
      <c r="H97" s="4"/>
      <c r="I97" s="4"/>
      <c r="J97" s="9"/>
      <c r="K97" s="14"/>
      <c r="L97" s="15">
        <f>SUM(L82:L96)</f>
        <v>1.203389389126811</v>
      </c>
      <c r="M97" s="15">
        <f aca="true" t="shared" si="82" ref="M97:T97">SUM(M82:M96)</f>
        <v>5.752663706856573</v>
      </c>
      <c r="N97" s="15">
        <f t="shared" si="82"/>
        <v>2.7871100563953553</v>
      </c>
      <c r="O97" s="15">
        <f t="shared" si="82"/>
        <v>0.8982367675499758</v>
      </c>
      <c r="P97" s="15">
        <f t="shared" si="82"/>
        <v>1.3888598825278164</v>
      </c>
      <c r="Q97" s="15">
        <f t="shared" si="82"/>
        <v>0.8392915513184497</v>
      </c>
      <c r="R97" s="15">
        <f t="shared" si="82"/>
        <v>1.2254558487829335</v>
      </c>
      <c r="S97" s="15">
        <f t="shared" si="82"/>
        <v>0.9049927974420845</v>
      </c>
      <c r="T97" s="15">
        <f t="shared" si="82"/>
        <v>15</v>
      </c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3.5" thickBot="1">
      <c r="A98" s="8"/>
      <c r="B98" s="6"/>
      <c r="C98" s="1"/>
      <c r="D98" s="8"/>
      <c r="E98" s="8"/>
      <c r="F98" s="4"/>
      <c r="G98" s="4"/>
      <c r="H98" s="4"/>
      <c r="I98" s="4"/>
      <c r="J98" s="9"/>
      <c r="K98" s="14"/>
      <c r="L98" s="88">
        <f>L97/15</f>
        <v>0.08022595927512073</v>
      </c>
      <c r="M98" s="88">
        <f aca="true" t="shared" si="83" ref="M98:S98">M97/15</f>
        <v>0.3835109137904382</v>
      </c>
      <c r="N98" s="88">
        <f t="shared" si="83"/>
        <v>0.1858073370930237</v>
      </c>
      <c r="O98" s="88">
        <f t="shared" si="83"/>
        <v>0.05988245116999839</v>
      </c>
      <c r="P98" s="88">
        <f t="shared" si="83"/>
        <v>0.09259065883518776</v>
      </c>
      <c r="Q98" s="88">
        <f t="shared" si="83"/>
        <v>0.05595277008789665</v>
      </c>
      <c r="R98" s="88">
        <f t="shared" si="83"/>
        <v>0.0816970565855289</v>
      </c>
      <c r="S98" s="88">
        <f t="shared" si="83"/>
        <v>0.060332853162805636</v>
      </c>
      <c r="T98" s="88">
        <f>SUM(L98:S98)</f>
        <v>1</v>
      </c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3.5" thickTop="1">
      <c r="A99" s="8"/>
      <c r="B99" s="6"/>
      <c r="C99" s="1"/>
      <c r="D99" s="8"/>
      <c r="E99" s="8"/>
      <c r="F99" s="4"/>
      <c r="G99" s="89"/>
      <c r="H99" s="89"/>
      <c r="I99" s="89" t="s">
        <v>351</v>
      </c>
      <c r="J99" s="89"/>
      <c r="K99" s="90"/>
      <c r="L99" s="91"/>
      <c r="M99" s="92">
        <f>M98+N98+O98</f>
        <v>0.6292007020534602</v>
      </c>
      <c r="N99" s="15"/>
      <c r="O99" s="15"/>
      <c r="P99" s="15"/>
      <c r="Q99" s="15"/>
      <c r="R99" s="15"/>
      <c r="S99" s="15"/>
      <c r="T99" s="15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2.75">
      <c r="A100" s="8" t="s">
        <v>29</v>
      </c>
      <c r="B100" s="6" t="s">
        <v>68</v>
      </c>
      <c r="C100" s="1" t="s">
        <v>69</v>
      </c>
      <c r="D100" s="8" t="s">
        <v>26</v>
      </c>
      <c r="E100" s="8">
        <v>15</v>
      </c>
      <c r="F100" s="4"/>
      <c r="G100" s="4" t="s">
        <v>22</v>
      </c>
      <c r="H100" s="4" t="s">
        <v>22</v>
      </c>
      <c r="I100" s="4" t="s">
        <v>23</v>
      </c>
      <c r="J100" s="9">
        <v>28526</v>
      </c>
      <c r="K100" s="14">
        <f aca="true" t="shared" si="84" ref="K100:K114">IF(J100&gt;0,U100/J100,"")</f>
        <v>7993.11543854729</v>
      </c>
      <c r="L100" s="15">
        <f aca="true" t="shared" si="85" ref="L100:L114">IF(AC100&gt;0,Z100/AC100,"")</f>
        <v>0.04838151111715342</v>
      </c>
      <c r="M100" s="15">
        <f aca="true" t="shared" si="86" ref="M100:M114">U100/AC100</f>
        <v>0.3759778541720743</v>
      </c>
      <c r="N100" s="15">
        <f aca="true" t="shared" si="87" ref="N100:N114">V100/AC100</f>
        <v>0.30447682329824294</v>
      </c>
      <c r="O100" s="15">
        <f aca="true" t="shared" si="88" ref="O100:O114">W100/AC100</f>
        <v>0.006463389772529448</v>
      </c>
      <c r="P100" s="15">
        <f aca="true" t="shared" si="89" ref="P100:P114">X100/AC100</f>
        <v>0.07881014800541258</v>
      </c>
      <c r="Q100" s="15">
        <f aca="true" t="shared" si="90" ref="Q100:Q114">Y100/AC100</f>
        <v>0.07731891933149304</v>
      </c>
      <c r="R100" s="15">
        <f aca="true" t="shared" si="91" ref="R100:R114">AA100/AC100</f>
        <v>0.07822009565319543</v>
      </c>
      <c r="S100" s="15">
        <f aca="true" t="shared" si="92" ref="S100:S114">AB100/AC100</f>
        <v>0.03035125864989884</v>
      </c>
      <c r="T100" s="15">
        <f aca="true" t="shared" si="93" ref="T100:T114">SUM(L100:S100)</f>
        <v>1</v>
      </c>
      <c r="U100" s="11">
        <v>228011611</v>
      </c>
      <c r="V100" s="11">
        <v>184649841</v>
      </c>
      <c r="W100" s="11">
        <v>3919720</v>
      </c>
      <c r="X100" s="11">
        <v>47794381</v>
      </c>
      <c r="Y100" s="11">
        <v>46890026</v>
      </c>
      <c r="Z100" s="11">
        <v>29340947</v>
      </c>
      <c r="AA100" s="11">
        <v>47436544</v>
      </c>
      <c r="AB100" s="11">
        <v>18406508</v>
      </c>
      <c r="AC100" s="11">
        <v>606449578</v>
      </c>
    </row>
    <row r="101" spans="1:29" ht="12.75">
      <c r="A101" s="8" t="s">
        <v>29</v>
      </c>
      <c r="B101" s="6" t="s">
        <v>258</v>
      </c>
      <c r="C101" s="1" t="s">
        <v>259</v>
      </c>
      <c r="D101" s="8" t="s">
        <v>26</v>
      </c>
      <c r="E101" s="8">
        <v>15</v>
      </c>
      <c r="F101" s="4"/>
      <c r="G101" s="4" t="s">
        <v>22</v>
      </c>
      <c r="H101" s="4" t="s">
        <v>22</v>
      </c>
      <c r="I101" s="4" t="s">
        <v>23</v>
      </c>
      <c r="J101" s="9">
        <v>47490</v>
      </c>
      <c r="K101" s="14">
        <f t="shared" si="84"/>
        <v>9302.461128658664</v>
      </c>
      <c r="L101" s="15">
        <f t="shared" si="85"/>
        <v>0.06403223915962025</v>
      </c>
      <c r="M101" s="15">
        <f t="shared" si="86"/>
        <v>0.3592099459930064</v>
      </c>
      <c r="N101" s="15">
        <f t="shared" si="87"/>
        <v>0.27930230909553283</v>
      </c>
      <c r="O101" s="15">
        <f t="shared" si="88"/>
        <v>0.03824956813813167</v>
      </c>
      <c r="P101" s="15">
        <f t="shared" si="89"/>
        <v>0.08277354475160259</v>
      </c>
      <c r="Q101" s="15">
        <f t="shared" si="90"/>
        <v>0.032241469660540346</v>
      </c>
      <c r="R101" s="15">
        <f t="shared" si="91"/>
        <v>0.08832528464804641</v>
      </c>
      <c r="S101" s="15">
        <f t="shared" si="92"/>
        <v>0.05586563855351952</v>
      </c>
      <c r="T101" s="15">
        <f t="shared" si="93"/>
        <v>1</v>
      </c>
      <c r="U101" s="11">
        <v>441773879</v>
      </c>
      <c r="V101" s="11">
        <v>343499577</v>
      </c>
      <c r="W101" s="11">
        <v>47041181</v>
      </c>
      <c r="X101" s="11">
        <v>101798935</v>
      </c>
      <c r="Y101" s="11">
        <v>39652129</v>
      </c>
      <c r="Z101" s="11">
        <v>78749965</v>
      </c>
      <c r="AA101" s="11">
        <v>108626735</v>
      </c>
      <c r="AB101" s="11">
        <v>68706282</v>
      </c>
      <c r="AC101" s="11">
        <v>1229848683</v>
      </c>
    </row>
    <row r="102" spans="1:29" ht="12.75">
      <c r="A102" s="8" t="s">
        <v>24</v>
      </c>
      <c r="B102" s="6" t="s">
        <v>19</v>
      </c>
      <c r="C102" s="1" t="s">
        <v>305</v>
      </c>
      <c r="D102" s="8" t="s">
        <v>26</v>
      </c>
      <c r="E102" s="8">
        <v>15</v>
      </c>
      <c r="F102" s="4"/>
      <c r="G102" s="4"/>
      <c r="H102" s="4"/>
      <c r="I102" s="4" t="s">
        <v>23</v>
      </c>
      <c r="J102" s="9">
        <v>21075</v>
      </c>
      <c r="K102" s="14">
        <f t="shared" si="84"/>
        <v>6871.604223013049</v>
      </c>
      <c r="L102" s="15">
        <f t="shared" si="85"/>
        <v>0.09181839036690327</v>
      </c>
      <c r="M102" s="15">
        <f t="shared" si="86"/>
        <v>0.3171037879843873</v>
      </c>
      <c r="N102" s="15">
        <f t="shared" si="87"/>
        <v>0.15877914406001986</v>
      </c>
      <c r="O102" s="15">
        <f t="shared" si="88"/>
        <v>0.13922932983068517</v>
      </c>
      <c r="P102" s="15">
        <f t="shared" si="89"/>
        <v>0.06640098807922654</v>
      </c>
      <c r="Q102" s="15">
        <f t="shared" si="90"/>
        <v>0.03311731780180623</v>
      </c>
      <c r="R102" s="15">
        <f t="shared" si="91"/>
        <v>0.12507765036950988</v>
      </c>
      <c r="S102" s="15">
        <f t="shared" si="92"/>
        <v>0.06847339369711683</v>
      </c>
      <c r="T102" s="15">
        <f t="shared" si="93"/>
        <v>1.0000000021896551</v>
      </c>
      <c r="U102" s="11">
        <v>144819059</v>
      </c>
      <c r="V102" s="11">
        <v>72513313</v>
      </c>
      <c r="W102" s="11">
        <v>63585051</v>
      </c>
      <c r="X102" s="11">
        <v>30324862</v>
      </c>
      <c r="Y102" s="11">
        <v>15124445</v>
      </c>
      <c r="Z102" s="11">
        <v>41932810</v>
      </c>
      <c r="AA102" s="11">
        <v>57122079</v>
      </c>
      <c r="AB102" s="11">
        <v>31271315</v>
      </c>
      <c r="AC102" s="11">
        <v>456692933</v>
      </c>
    </row>
    <row r="103" spans="1:29" ht="12.75">
      <c r="A103" s="8" t="s">
        <v>29</v>
      </c>
      <c r="B103" s="6" t="s">
        <v>40</v>
      </c>
      <c r="C103" s="1" t="s">
        <v>41</v>
      </c>
      <c r="D103" s="8" t="s">
        <v>26</v>
      </c>
      <c r="E103" s="8">
        <v>15</v>
      </c>
      <c r="F103" s="4"/>
      <c r="G103" s="4"/>
      <c r="H103" s="4"/>
      <c r="I103" s="4" t="s">
        <v>23</v>
      </c>
      <c r="J103" s="9">
        <v>42189</v>
      </c>
      <c r="K103" s="14">
        <f t="shared" si="84"/>
        <v>7408.945459716988</v>
      </c>
      <c r="L103" s="15">
        <f t="shared" si="85"/>
        <v>0.10196323804686744</v>
      </c>
      <c r="M103" s="15">
        <f t="shared" si="86"/>
        <v>0.40916195208536776</v>
      </c>
      <c r="N103" s="15">
        <f t="shared" si="87"/>
        <v>0.13876577017626993</v>
      </c>
      <c r="O103" s="15">
        <f t="shared" si="88"/>
        <v>0.04386589557846014</v>
      </c>
      <c r="P103" s="15">
        <f t="shared" si="89"/>
        <v>0.14139816897094282</v>
      </c>
      <c r="Q103" s="15">
        <f t="shared" si="90"/>
        <v>0.04569195043602787</v>
      </c>
      <c r="R103" s="15">
        <f t="shared" si="91"/>
        <v>0.0609823782433745</v>
      </c>
      <c r="S103" s="15">
        <f t="shared" si="92"/>
        <v>0.058170646462689574</v>
      </c>
      <c r="T103" s="15">
        <f t="shared" si="93"/>
        <v>1</v>
      </c>
      <c r="U103" s="11">
        <v>312576000</v>
      </c>
      <c r="V103" s="11">
        <v>106009000</v>
      </c>
      <c r="W103" s="11">
        <v>33511000</v>
      </c>
      <c r="X103" s="11">
        <v>108020000</v>
      </c>
      <c r="Y103" s="11">
        <v>34906000</v>
      </c>
      <c r="Z103" s="11">
        <v>77894000</v>
      </c>
      <c r="AA103" s="11">
        <v>46587000</v>
      </c>
      <c r="AB103" s="11">
        <v>44439000</v>
      </c>
      <c r="AC103" s="11">
        <v>763942000</v>
      </c>
    </row>
    <row r="104" spans="1:29" ht="12.75">
      <c r="A104" s="8" t="s">
        <v>29</v>
      </c>
      <c r="B104" s="6" t="s">
        <v>44</v>
      </c>
      <c r="C104" s="1" t="s">
        <v>45</v>
      </c>
      <c r="D104" s="8" t="s">
        <v>26</v>
      </c>
      <c r="E104" s="8">
        <v>16</v>
      </c>
      <c r="F104" s="4"/>
      <c r="G104" s="4"/>
      <c r="H104" s="4"/>
      <c r="I104" s="4" t="s">
        <v>23</v>
      </c>
      <c r="J104" s="9">
        <v>15440</v>
      </c>
      <c r="K104" s="14">
        <f t="shared" si="84"/>
        <v>6356.076230569948</v>
      </c>
      <c r="L104" s="15">
        <f t="shared" si="85"/>
        <v>0.1158741226397633</v>
      </c>
      <c r="M104" s="15">
        <f t="shared" si="86"/>
        <v>0.417956716880793</v>
      </c>
      <c r="N104" s="15">
        <f t="shared" si="87"/>
        <v>0.08353970281057656</v>
      </c>
      <c r="O104" s="15">
        <f t="shared" si="88"/>
        <v>0.09448222681934677</v>
      </c>
      <c r="P104" s="15">
        <f t="shared" si="89"/>
        <v>0.08758032771022681</v>
      </c>
      <c r="Q104" s="15">
        <f t="shared" si="90"/>
        <v>0.08531185486025822</v>
      </c>
      <c r="R104" s="15">
        <f t="shared" si="91"/>
        <v>0.06999329397507996</v>
      </c>
      <c r="S104" s="15">
        <f t="shared" si="92"/>
        <v>0.04526175430395541</v>
      </c>
      <c r="T104" s="15">
        <f t="shared" si="93"/>
        <v>1</v>
      </c>
      <c r="U104" s="11">
        <v>98137817</v>
      </c>
      <c r="V104" s="11">
        <v>19615438</v>
      </c>
      <c r="W104" s="11">
        <v>22184784</v>
      </c>
      <c r="X104" s="11">
        <v>20564192</v>
      </c>
      <c r="Y104" s="11">
        <v>20031546</v>
      </c>
      <c r="Z104" s="11">
        <v>27207682</v>
      </c>
      <c r="AA104" s="11">
        <v>16434690</v>
      </c>
      <c r="AB104" s="11">
        <v>10627631</v>
      </c>
      <c r="AC104" s="11">
        <v>234803780</v>
      </c>
    </row>
    <row r="105" spans="1:29" ht="12.75">
      <c r="A105" s="8" t="s">
        <v>29</v>
      </c>
      <c r="B105" s="6" t="s">
        <v>70</v>
      </c>
      <c r="C105" s="1" t="s">
        <v>71</v>
      </c>
      <c r="D105" s="8" t="s">
        <v>26</v>
      </c>
      <c r="E105" s="8">
        <v>16</v>
      </c>
      <c r="F105" s="4"/>
      <c r="G105" s="4"/>
      <c r="H105" s="4"/>
      <c r="I105" s="4" t="s">
        <v>23</v>
      </c>
      <c r="J105" s="9">
        <v>3544</v>
      </c>
      <c r="K105" s="14">
        <f t="shared" si="84"/>
        <v>9823.64559819413</v>
      </c>
      <c r="L105" s="15">
        <f t="shared" si="85"/>
        <v>0.07949884085678226</v>
      </c>
      <c r="M105" s="15">
        <f t="shared" si="86"/>
        <v>0.42146370403972505</v>
      </c>
      <c r="N105" s="15">
        <f t="shared" si="87"/>
        <v>0.25980274457551455</v>
      </c>
      <c r="O105" s="15">
        <f t="shared" si="88"/>
        <v>0</v>
      </c>
      <c r="P105" s="15">
        <f t="shared" si="89"/>
        <v>0.07942620600903737</v>
      </c>
      <c r="Q105" s="15">
        <f t="shared" si="90"/>
        <v>0.04359301445489157</v>
      </c>
      <c r="R105" s="15">
        <f t="shared" si="91"/>
        <v>0.10529631761417575</v>
      </c>
      <c r="S105" s="15">
        <f t="shared" si="92"/>
        <v>0.010919172449873421</v>
      </c>
      <c r="T105" s="15">
        <f t="shared" si="93"/>
        <v>1</v>
      </c>
      <c r="U105" s="11">
        <v>34815000</v>
      </c>
      <c r="V105" s="11">
        <v>21461000</v>
      </c>
      <c r="W105" s="11">
        <v>0</v>
      </c>
      <c r="X105" s="11">
        <v>6561000</v>
      </c>
      <c r="Y105" s="11">
        <v>3601000</v>
      </c>
      <c r="Z105" s="11">
        <v>6567000</v>
      </c>
      <c r="AA105" s="11">
        <v>8698000</v>
      </c>
      <c r="AB105" s="11">
        <v>901978</v>
      </c>
      <c r="AC105" s="11">
        <v>82604978</v>
      </c>
    </row>
    <row r="106" spans="1:29" ht="12.75">
      <c r="A106" s="8" t="s">
        <v>29</v>
      </c>
      <c r="B106" s="6" t="s">
        <v>182</v>
      </c>
      <c r="C106" s="1" t="s">
        <v>183</v>
      </c>
      <c r="D106" s="8" t="s">
        <v>26</v>
      </c>
      <c r="E106" s="8">
        <v>16</v>
      </c>
      <c r="F106" s="4"/>
      <c r="G106" s="4"/>
      <c r="H106" s="4"/>
      <c r="I106" s="4" t="s">
        <v>23</v>
      </c>
      <c r="J106" s="9">
        <v>13869</v>
      </c>
      <c r="K106" s="14">
        <f t="shared" si="84"/>
        <v>5963.9610642439975</v>
      </c>
      <c r="L106" s="15">
        <f t="shared" si="85"/>
        <v>0.060512368455197856</v>
      </c>
      <c r="M106" s="15">
        <f t="shared" si="86"/>
        <v>0.27394432277134173</v>
      </c>
      <c r="N106" s="15">
        <f t="shared" si="87"/>
        <v>0.36120559475690084</v>
      </c>
      <c r="O106" s="15">
        <f t="shared" si="88"/>
        <v>0.12615538117143152</v>
      </c>
      <c r="P106" s="15">
        <f t="shared" si="89"/>
        <v>0.05191293154249141</v>
      </c>
      <c r="Q106" s="15">
        <f t="shared" si="90"/>
        <v>0.025960373859514274</v>
      </c>
      <c r="R106" s="15">
        <f t="shared" si="91"/>
        <v>0.057141185275943605</v>
      </c>
      <c r="S106" s="15">
        <f t="shared" si="92"/>
        <v>0.04316784216717882</v>
      </c>
      <c r="T106" s="15">
        <f t="shared" si="93"/>
        <v>1.0000000000000002</v>
      </c>
      <c r="U106" s="11">
        <v>82714176</v>
      </c>
      <c r="V106" s="11">
        <v>109061662</v>
      </c>
      <c r="W106" s="11">
        <v>38091092</v>
      </c>
      <c r="X106" s="11">
        <v>15674482</v>
      </c>
      <c r="Y106" s="11">
        <v>7838421</v>
      </c>
      <c r="Z106" s="11">
        <v>18270978</v>
      </c>
      <c r="AA106" s="11">
        <v>17253090</v>
      </c>
      <c r="AB106" s="11">
        <v>13034008</v>
      </c>
      <c r="AC106" s="11">
        <v>301937909</v>
      </c>
    </row>
    <row r="107" spans="1:29" ht="12.75">
      <c r="A107" s="8" t="s">
        <v>29</v>
      </c>
      <c r="B107" s="6" t="s">
        <v>226</v>
      </c>
      <c r="C107" s="1" t="s">
        <v>227</v>
      </c>
      <c r="D107" s="8" t="s">
        <v>26</v>
      </c>
      <c r="E107" s="8">
        <v>16</v>
      </c>
      <c r="F107" s="4"/>
      <c r="G107" s="4" t="s">
        <v>22</v>
      </c>
      <c r="H107" s="4"/>
      <c r="I107" s="4" t="s">
        <v>23</v>
      </c>
      <c r="J107" s="9">
        <v>23295</v>
      </c>
      <c r="K107" s="14">
        <f t="shared" si="84"/>
        <v>6385.061171925306</v>
      </c>
      <c r="L107" s="15">
        <f t="shared" si="85"/>
        <v>0.054813437393283294</v>
      </c>
      <c r="M107" s="15">
        <f t="shared" si="86"/>
        <v>0.3707571931731222</v>
      </c>
      <c r="N107" s="15">
        <f t="shared" si="87"/>
        <v>0.16423840729449946</v>
      </c>
      <c r="O107" s="15">
        <f t="shared" si="88"/>
        <v>0.1692536249404879</v>
      </c>
      <c r="P107" s="15">
        <f t="shared" si="89"/>
        <v>0.09376612434848285</v>
      </c>
      <c r="Q107" s="15">
        <f t="shared" si="90"/>
        <v>0.03618334957712144</v>
      </c>
      <c r="R107" s="15">
        <f t="shared" si="91"/>
        <v>0.06658374441334168</v>
      </c>
      <c r="S107" s="15">
        <f t="shared" si="92"/>
        <v>0.04440411885966115</v>
      </c>
      <c r="T107" s="15">
        <f t="shared" si="93"/>
        <v>1</v>
      </c>
      <c r="U107" s="11">
        <v>148740000</v>
      </c>
      <c r="V107" s="11">
        <v>65889000</v>
      </c>
      <c r="W107" s="11">
        <v>67901000</v>
      </c>
      <c r="X107" s="11">
        <v>37617000</v>
      </c>
      <c r="Y107" s="11">
        <v>14516000</v>
      </c>
      <c r="Z107" s="11">
        <v>21990000</v>
      </c>
      <c r="AA107" s="11">
        <v>26712000</v>
      </c>
      <c r="AB107" s="11">
        <v>17814000</v>
      </c>
      <c r="AC107" s="11">
        <v>401179000</v>
      </c>
    </row>
    <row r="108" spans="1:29" ht="12.75">
      <c r="A108" s="8" t="s">
        <v>29</v>
      </c>
      <c r="B108" s="6" t="s">
        <v>250</v>
      </c>
      <c r="C108" s="1" t="s">
        <v>251</v>
      </c>
      <c r="D108" s="8" t="s">
        <v>26</v>
      </c>
      <c r="E108" s="8">
        <v>16</v>
      </c>
      <c r="F108" s="4"/>
      <c r="G108" s="4"/>
      <c r="H108" s="4"/>
      <c r="I108" s="4" t="s">
        <v>23</v>
      </c>
      <c r="J108" s="9">
        <v>28381</v>
      </c>
      <c r="K108" s="14">
        <f t="shared" si="84"/>
        <v>5552.351115182692</v>
      </c>
      <c r="L108" s="15">
        <f t="shared" si="85"/>
        <v>0.09433831902887059</v>
      </c>
      <c r="M108" s="15">
        <f t="shared" si="86"/>
        <v>0.341130531711032</v>
      </c>
      <c r="N108" s="15">
        <f t="shared" si="87"/>
        <v>0.1670948558339676</v>
      </c>
      <c r="O108" s="15">
        <f t="shared" si="88"/>
        <v>0.05665662454754028</v>
      </c>
      <c r="P108" s="15">
        <f t="shared" si="89"/>
        <v>0.1557441941452465</v>
      </c>
      <c r="Q108" s="15">
        <f t="shared" si="90"/>
        <v>0.04565133145167967</v>
      </c>
      <c r="R108" s="15">
        <f t="shared" si="91"/>
        <v>0.07603416244569221</v>
      </c>
      <c r="S108" s="15">
        <f t="shared" si="92"/>
        <v>0.06334998083597111</v>
      </c>
      <c r="T108" s="15">
        <f t="shared" si="93"/>
        <v>1</v>
      </c>
      <c r="U108" s="11">
        <v>157581277</v>
      </c>
      <c r="V108" s="11">
        <v>77187523</v>
      </c>
      <c r="W108" s="11">
        <v>26171868</v>
      </c>
      <c r="X108" s="11">
        <v>71944217</v>
      </c>
      <c r="Y108" s="11">
        <v>21088101</v>
      </c>
      <c r="Z108" s="11">
        <v>43578488</v>
      </c>
      <c r="AA108" s="11">
        <v>35123096</v>
      </c>
      <c r="AB108" s="11">
        <v>29263786</v>
      </c>
      <c r="AC108" s="11">
        <v>461938356</v>
      </c>
    </row>
    <row r="109" spans="1:29" ht="12.75">
      <c r="A109" s="8" t="s">
        <v>29</v>
      </c>
      <c r="B109" s="6" t="s">
        <v>252</v>
      </c>
      <c r="C109" s="1" t="s">
        <v>253</v>
      </c>
      <c r="D109" s="8" t="s">
        <v>26</v>
      </c>
      <c r="E109" s="8">
        <v>16</v>
      </c>
      <c r="F109" s="4"/>
      <c r="G109" s="4"/>
      <c r="H109" s="4"/>
      <c r="I109" s="4" t="s">
        <v>23</v>
      </c>
      <c r="J109" s="9">
        <v>25228</v>
      </c>
      <c r="K109" s="14">
        <f t="shared" si="84"/>
        <v>5175.8794196924055</v>
      </c>
      <c r="L109" s="15">
        <f t="shared" si="85"/>
        <v>0.07894709075331928</v>
      </c>
      <c r="M109" s="15">
        <f t="shared" si="86"/>
        <v>0.42894385208597935</v>
      </c>
      <c r="N109" s="15">
        <f t="shared" si="87"/>
        <v>0.041567876472346166</v>
      </c>
      <c r="O109" s="15">
        <f t="shared" si="88"/>
        <v>0.021139010691228845</v>
      </c>
      <c r="P109" s="15">
        <f t="shared" si="89"/>
        <v>0.10442142838967501</v>
      </c>
      <c r="Q109" s="15">
        <f t="shared" si="90"/>
        <v>0.13314689988645578</v>
      </c>
      <c r="R109" s="15">
        <f t="shared" si="91"/>
        <v>0.0941875713790423</v>
      </c>
      <c r="S109" s="15">
        <f t="shared" si="92"/>
        <v>0.09764627034195328</v>
      </c>
      <c r="T109" s="15">
        <f t="shared" si="93"/>
        <v>1</v>
      </c>
      <c r="U109" s="11">
        <v>130577086</v>
      </c>
      <c r="V109" s="11">
        <v>12653899</v>
      </c>
      <c r="W109" s="11">
        <v>6435039</v>
      </c>
      <c r="X109" s="11">
        <v>31787484</v>
      </c>
      <c r="Y109" s="11">
        <v>40531958</v>
      </c>
      <c r="Z109" s="11">
        <v>24032705</v>
      </c>
      <c r="AA109" s="11">
        <v>28672141</v>
      </c>
      <c r="AB109" s="11">
        <v>29725022</v>
      </c>
      <c r="AC109" s="11">
        <v>304415334</v>
      </c>
    </row>
    <row r="110" spans="1:29" ht="12.75">
      <c r="A110" s="8" t="s">
        <v>29</v>
      </c>
      <c r="B110" s="6" t="s">
        <v>256</v>
      </c>
      <c r="C110" s="1" t="s">
        <v>257</v>
      </c>
      <c r="D110" s="8" t="s">
        <v>26</v>
      </c>
      <c r="E110" s="8">
        <v>16</v>
      </c>
      <c r="F110" s="4"/>
      <c r="G110" s="4"/>
      <c r="H110" s="4"/>
      <c r="I110" s="4" t="s">
        <v>23</v>
      </c>
      <c r="J110" s="9">
        <v>19943</v>
      </c>
      <c r="K110" s="14">
        <f t="shared" si="84"/>
        <v>4837.488692774407</v>
      </c>
      <c r="L110" s="15">
        <f t="shared" si="85"/>
        <v>0.11389392224868887</v>
      </c>
      <c r="M110" s="15">
        <f t="shared" si="86"/>
        <v>0.416432913708075</v>
      </c>
      <c r="N110" s="15">
        <f t="shared" si="87"/>
        <v>0.10087269152496627</v>
      </c>
      <c r="O110" s="15">
        <f t="shared" si="88"/>
        <v>0.04576171824348238</v>
      </c>
      <c r="P110" s="15">
        <f t="shared" si="89"/>
        <v>0.1027360073086767</v>
      </c>
      <c r="Q110" s="15">
        <f t="shared" si="90"/>
        <v>0.08487050950262992</v>
      </c>
      <c r="R110" s="15">
        <f t="shared" si="91"/>
        <v>0.09413596345965533</v>
      </c>
      <c r="S110" s="15">
        <f t="shared" si="92"/>
        <v>0.04129627400382555</v>
      </c>
      <c r="T110" s="15">
        <f t="shared" si="93"/>
        <v>1</v>
      </c>
      <c r="U110" s="11">
        <v>96474037</v>
      </c>
      <c r="V110" s="11">
        <v>23368940</v>
      </c>
      <c r="W110" s="11">
        <v>10601510</v>
      </c>
      <c r="X110" s="11">
        <v>23800610</v>
      </c>
      <c r="Y110" s="11">
        <v>19661752</v>
      </c>
      <c r="Z110" s="11">
        <v>26385538</v>
      </c>
      <c r="AA110" s="11">
        <v>21808258</v>
      </c>
      <c r="AB110" s="11">
        <v>9567011</v>
      </c>
      <c r="AC110" s="11">
        <v>231667656</v>
      </c>
    </row>
    <row r="111" spans="1:29" ht="12.75">
      <c r="A111" s="8" t="s">
        <v>29</v>
      </c>
      <c r="B111" s="6" t="s">
        <v>260</v>
      </c>
      <c r="C111" s="1" t="s">
        <v>261</v>
      </c>
      <c r="D111" s="8" t="s">
        <v>26</v>
      </c>
      <c r="E111" s="8">
        <v>16</v>
      </c>
      <c r="F111" s="4"/>
      <c r="G111" s="4"/>
      <c r="H111" s="4"/>
      <c r="I111" s="4" t="s">
        <v>23</v>
      </c>
      <c r="J111" s="9">
        <v>10714</v>
      </c>
      <c r="K111" s="14">
        <f t="shared" si="84"/>
        <v>7164.255926824715</v>
      </c>
      <c r="L111" s="15">
        <f t="shared" si="85"/>
        <v>0.0896946105307402</v>
      </c>
      <c r="M111" s="15">
        <f t="shared" si="86"/>
        <v>0.4214486948136071</v>
      </c>
      <c r="N111" s="15">
        <f t="shared" si="87"/>
        <v>0.1872549731989844</v>
      </c>
      <c r="O111" s="15">
        <f t="shared" si="88"/>
        <v>0.031404571801720745</v>
      </c>
      <c r="P111" s="15">
        <f t="shared" si="89"/>
        <v>0.09726672940111211</v>
      </c>
      <c r="Q111" s="15">
        <f t="shared" si="90"/>
        <v>0.04079827222691384</v>
      </c>
      <c r="R111" s="15">
        <f t="shared" si="91"/>
        <v>0.07054080912719744</v>
      </c>
      <c r="S111" s="15">
        <f t="shared" si="92"/>
        <v>0.06159133889972415</v>
      </c>
      <c r="T111" s="15">
        <f t="shared" si="93"/>
        <v>0.9999999999999999</v>
      </c>
      <c r="U111" s="11">
        <v>76757838</v>
      </c>
      <c r="V111" s="11">
        <v>34104476</v>
      </c>
      <c r="W111" s="11">
        <v>5719669</v>
      </c>
      <c r="X111" s="11">
        <v>17715048</v>
      </c>
      <c r="Y111" s="11">
        <v>7430530</v>
      </c>
      <c r="Z111" s="11">
        <v>16335949</v>
      </c>
      <c r="AA111" s="11">
        <v>12847495</v>
      </c>
      <c r="AB111" s="11">
        <v>11217541</v>
      </c>
      <c r="AC111" s="11">
        <v>182128546</v>
      </c>
    </row>
    <row r="112" spans="1:29" ht="12.75">
      <c r="A112" s="8" t="s">
        <v>29</v>
      </c>
      <c r="B112" s="6" t="s">
        <v>262</v>
      </c>
      <c r="C112" s="1" t="s">
        <v>263</v>
      </c>
      <c r="D112" s="8" t="s">
        <v>26</v>
      </c>
      <c r="E112" s="8">
        <v>16</v>
      </c>
      <c r="F112" s="4"/>
      <c r="G112" s="4"/>
      <c r="H112" s="4"/>
      <c r="I112" s="4" t="s">
        <v>23</v>
      </c>
      <c r="J112" s="9">
        <v>14668</v>
      </c>
      <c r="K112" s="14">
        <f t="shared" si="84"/>
        <v>4945.661508044724</v>
      </c>
      <c r="L112" s="15">
        <f t="shared" si="85"/>
        <v>0.10459302697715131</v>
      </c>
      <c r="M112" s="15">
        <f t="shared" si="86"/>
        <v>0.3758201230711415</v>
      </c>
      <c r="N112" s="15">
        <f t="shared" si="87"/>
        <v>0.15090604878089972</v>
      </c>
      <c r="O112" s="15">
        <f t="shared" si="88"/>
        <v>0.03524905782650611</v>
      </c>
      <c r="P112" s="15">
        <f t="shared" si="89"/>
        <v>0.0546309066373034</v>
      </c>
      <c r="Q112" s="15">
        <f t="shared" si="90"/>
        <v>0.055196670516843724</v>
      </c>
      <c r="R112" s="15">
        <f t="shared" si="91"/>
        <v>0.09816498321687694</v>
      </c>
      <c r="S112" s="15">
        <f t="shared" si="92"/>
        <v>0.12543918297327733</v>
      </c>
      <c r="T112" s="15">
        <f t="shared" si="93"/>
        <v>1</v>
      </c>
      <c r="U112" s="11">
        <v>72542963</v>
      </c>
      <c r="V112" s="11">
        <v>29128754</v>
      </c>
      <c r="W112" s="11">
        <v>6803976</v>
      </c>
      <c r="X112" s="11">
        <v>10545172</v>
      </c>
      <c r="Y112" s="11">
        <v>10654379</v>
      </c>
      <c r="Z112" s="11">
        <v>20189148</v>
      </c>
      <c r="AA112" s="11">
        <v>18948370</v>
      </c>
      <c r="AB112" s="11">
        <v>24212993</v>
      </c>
      <c r="AC112" s="11">
        <v>193025755</v>
      </c>
    </row>
    <row r="113" spans="1:29" ht="12.75">
      <c r="A113" s="8" t="s">
        <v>29</v>
      </c>
      <c r="B113" s="6" t="s">
        <v>264</v>
      </c>
      <c r="C113" s="1" t="s">
        <v>265</v>
      </c>
      <c r="D113" s="8" t="s">
        <v>26</v>
      </c>
      <c r="E113" s="8">
        <v>16</v>
      </c>
      <c r="F113" s="4"/>
      <c r="G113" s="4"/>
      <c r="H113" s="4"/>
      <c r="I113" s="4" t="s">
        <v>23</v>
      </c>
      <c r="J113" s="9">
        <v>25880</v>
      </c>
      <c r="K113" s="14">
        <f t="shared" si="84"/>
        <v>5795.664412673879</v>
      </c>
      <c r="L113" s="15">
        <f t="shared" si="85"/>
        <v>0.06708549662748377</v>
      </c>
      <c r="M113" s="15">
        <f t="shared" si="86"/>
        <v>0.434623081330775</v>
      </c>
      <c r="N113" s="15">
        <f t="shared" si="87"/>
        <v>0.11716786032332342</v>
      </c>
      <c r="O113" s="15">
        <f t="shared" si="88"/>
        <v>0.025073038564856584</v>
      </c>
      <c r="P113" s="15">
        <f t="shared" si="89"/>
        <v>0.1241621337901383</v>
      </c>
      <c r="Q113" s="15">
        <f t="shared" si="90"/>
        <v>0.07113748325439678</v>
      </c>
      <c r="R113" s="15">
        <f t="shared" si="91"/>
        <v>0.0991423249769761</v>
      </c>
      <c r="S113" s="15">
        <f t="shared" si="92"/>
        <v>0.06160858113205008</v>
      </c>
      <c r="T113" s="15">
        <f t="shared" si="93"/>
        <v>0.9999999999999999</v>
      </c>
      <c r="U113" s="11">
        <v>149991795</v>
      </c>
      <c r="V113" s="11">
        <v>40435537</v>
      </c>
      <c r="W113" s="11">
        <v>8652900</v>
      </c>
      <c r="X113" s="11">
        <v>42849315</v>
      </c>
      <c r="Y113" s="11">
        <v>24550097</v>
      </c>
      <c r="Z113" s="11">
        <v>23151725</v>
      </c>
      <c r="AA113" s="11">
        <v>34214785</v>
      </c>
      <c r="AB113" s="11">
        <v>21261599</v>
      </c>
      <c r="AC113" s="11">
        <v>345107753</v>
      </c>
    </row>
    <row r="114" spans="1:29" ht="12.75">
      <c r="A114" s="8" t="s">
        <v>29</v>
      </c>
      <c r="B114" s="6" t="s">
        <v>268</v>
      </c>
      <c r="C114" s="1" t="s">
        <v>269</v>
      </c>
      <c r="D114" s="8" t="s">
        <v>26</v>
      </c>
      <c r="E114" s="8">
        <v>16</v>
      </c>
      <c r="F114" s="4"/>
      <c r="G114" s="4"/>
      <c r="H114" s="4"/>
      <c r="I114" s="4" t="s">
        <v>23</v>
      </c>
      <c r="J114" s="9">
        <v>14053</v>
      </c>
      <c r="K114" s="14">
        <f t="shared" si="84"/>
        <v>6389.003771436704</v>
      </c>
      <c r="L114" s="86">
        <f t="shared" si="85"/>
        <v>0.06819555761195506</v>
      </c>
      <c r="M114" s="86">
        <f t="shared" si="86"/>
        <v>0.2710374954380646</v>
      </c>
      <c r="N114" s="86">
        <f t="shared" si="87"/>
        <v>0.3075882276854464</v>
      </c>
      <c r="O114" s="86">
        <f t="shared" si="88"/>
        <v>0.10042172182559332</v>
      </c>
      <c r="P114" s="86">
        <f t="shared" si="89"/>
        <v>0.0794423282736825</v>
      </c>
      <c r="Q114" s="86">
        <f t="shared" si="90"/>
        <v>0.03708881240529577</v>
      </c>
      <c r="R114" s="86">
        <f t="shared" si="91"/>
        <v>0.07820898465083831</v>
      </c>
      <c r="S114" s="86">
        <f t="shared" si="92"/>
        <v>0.058016872109124006</v>
      </c>
      <c r="T114" s="86">
        <f t="shared" si="93"/>
        <v>0.9999999999999999</v>
      </c>
      <c r="U114" s="11">
        <v>89784670</v>
      </c>
      <c r="V114" s="11">
        <v>101892572</v>
      </c>
      <c r="W114" s="11">
        <v>33265992</v>
      </c>
      <c r="X114" s="11">
        <v>26316297</v>
      </c>
      <c r="Y114" s="11">
        <v>12286148</v>
      </c>
      <c r="Z114" s="11">
        <v>22590659</v>
      </c>
      <c r="AA114" s="11">
        <v>25907736</v>
      </c>
      <c r="AB114" s="11">
        <v>19218838</v>
      </c>
      <c r="AC114" s="11">
        <v>331262912</v>
      </c>
    </row>
    <row r="115" spans="1:29" ht="12.75">
      <c r="A115" s="8"/>
      <c r="B115" s="6"/>
      <c r="C115" s="1"/>
      <c r="D115" s="8"/>
      <c r="E115" s="8"/>
      <c r="F115" s="4"/>
      <c r="G115" s="4"/>
      <c r="H115" s="4"/>
      <c r="I115" s="4"/>
      <c r="J115" s="9"/>
      <c r="K115" s="14"/>
      <c r="L115" s="15">
        <f>SUM(L100:L114)</f>
        <v>1.2336421718137802</v>
      </c>
      <c r="M115" s="15">
        <f aca="true" t="shared" si="94" ref="M115:T115">SUM(M100:M114)</f>
        <v>5.635012169258493</v>
      </c>
      <c r="N115" s="15">
        <f t="shared" si="94"/>
        <v>2.8225630298874913</v>
      </c>
      <c r="O115" s="15">
        <f t="shared" si="94"/>
        <v>0.9334051597520008</v>
      </c>
      <c r="P115" s="15">
        <f t="shared" si="94"/>
        <v>1.4004721673632574</v>
      </c>
      <c r="Q115" s="15">
        <f t="shared" si="94"/>
        <v>0.8473082292258685</v>
      </c>
      <c r="R115" s="15">
        <f t="shared" si="94"/>
        <v>1.2620347494489457</v>
      </c>
      <c r="S115" s="15">
        <f t="shared" si="94"/>
        <v>0.8655623254398188</v>
      </c>
      <c r="T115" s="15">
        <f t="shared" si="94"/>
        <v>15.000000002189655</v>
      </c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2.75">
      <c r="A116" s="8"/>
      <c r="B116" s="6"/>
      <c r="C116" s="1"/>
      <c r="D116" s="8"/>
      <c r="E116" s="8"/>
      <c r="F116" s="4"/>
      <c r="G116" s="4"/>
      <c r="H116" s="4"/>
      <c r="I116" s="4"/>
      <c r="J116" s="9"/>
      <c r="K116" s="14"/>
      <c r="L116" s="15">
        <f>L115/15</f>
        <v>0.08224281145425201</v>
      </c>
      <c r="M116" s="15">
        <f aca="true" t="shared" si="95" ref="M116:S116">M115/15</f>
        <v>0.3756674779505662</v>
      </c>
      <c r="N116" s="15">
        <f t="shared" si="95"/>
        <v>0.18817086865916607</v>
      </c>
      <c r="O116" s="15">
        <f t="shared" si="95"/>
        <v>0.062227010650133384</v>
      </c>
      <c r="P116" s="15">
        <f t="shared" si="95"/>
        <v>0.09336481115755049</v>
      </c>
      <c r="Q116" s="15">
        <f t="shared" si="95"/>
        <v>0.05648721528172456</v>
      </c>
      <c r="R116" s="15">
        <f t="shared" si="95"/>
        <v>0.08413564996326305</v>
      </c>
      <c r="S116" s="15">
        <f t="shared" si="95"/>
        <v>0.057704155029321254</v>
      </c>
      <c r="T116" s="86">
        <f>SUM(L116:S116)</f>
        <v>1.000000000145977</v>
      </c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2.75">
      <c r="A117" s="8"/>
      <c r="B117" s="6"/>
      <c r="C117" s="1"/>
      <c r="D117" s="8"/>
      <c r="E117" s="8"/>
      <c r="F117" s="4"/>
      <c r="G117" s="89"/>
      <c r="H117" s="89"/>
      <c r="I117" s="89" t="s">
        <v>351</v>
      </c>
      <c r="J117" s="89"/>
      <c r="K117" s="90"/>
      <c r="L117" s="91"/>
      <c r="M117" s="92">
        <f>M116+N116+O116</f>
        <v>0.6260653572598657</v>
      </c>
      <c r="N117" s="15"/>
      <c r="O117" s="15"/>
      <c r="P117" s="15"/>
      <c r="Q117" s="15"/>
      <c r="R117" s="15"/>
      <c r="S117" s="15"/>
      <c r="T117" s="15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2.75">
      <c r="A118" s="8" t="s">
        <v>29</v>
      </c>
      <c r="B118" s="6" t="s">
        <v>68</v>
      </c>
      <c r="C118" s="1" t="s">
        <v>69</v>
      </c>
      <c r="D118" s="8" t="s">
        <v>27</v>
      </c>
      <c r="E118" s="8">
        <v>15</v>
      </c>
      <c r="F118" s="4"/>
      <c r="G118" s="4" t="s">
        <v>22</v>
      </c>
      <c r="H118" s="4" t="s">
        <v>22</v>
      </c>
      <c r="I118" s="4" t="s">
        <v>23</v>
      </c>
      <c r="J118" s="9">
        <v>27919</v>
      </c>
      <c r="K118" s="14">
        <f aca="true" t="shared" si="96" ref="K118:K132">IF(J118&gt;0,U118/J118,"")</f>
        <v>8522.091658010673</v>
      </c>
      <c r="L118" s="15">
        <f aca="true" t="shared" si="97" ref="L118:L132">IF(AC118&gt;0,Z118/AC118,"")</f>
        <v>0.05216597077931506</v>
      </c>
      <c r="M118" s="15">
        <f aca="true" t="shared" si="98" ref="M118:M132">U118/AC118</f>
        <v>0.3820681685846821</v>
      </c>
      <c r="N118" s="15">
        <f aca="true" t="shared" si="99" ref="N118:N132">V118/AC118</f>
        <v>0.29055441705956986</v>
      </c>
      <c r="O118" s="15">
        <f aca="true" t="shared" si="100" ref="O118:O132">W118/AC118</f>
        <v>0.006759924069740533</v>
      </c>
      <c r="P118" s="15">
        <f aca="true" t="shared" si="101" ref="P118:P132">X118/AC118</f>
        <v>0.08728921890145722</v>
      </c>
      <c r="Q118" s="15">
        <f aca="true" t="shared" si="102" ref="Q118:Q132">Y118/AC118</f>
        <v>0.07778502573677225</v>
      </c>
      <c r="R118" s="15">
        <f aca="true" t="shared" si="103" ref="R118:R132">AA118/AC118</f>
        <v>0.07498554399536946</v>
      </c>
      <c r="S118" s="15">
        <f aca="true" t="shared" si="104" ref="S118:S132">AB118/AC118</f>
        <v>0.028391730873093476</v>
      </c>
      <c r="T118" s="15">
        <f aca="true" t="shared" si="105" ref="T118:T132">SUM(L118:S118)</f>
        <v>1</v>
      </c>
      <c r="U118" s="11">
        <v>237928277</v>
      </c>
      <c r="V118" s="11">
        <v>180939208</v>
      </c>
      <c r="W118" s="11">
        <v>4209660</v>
      </c>
      <c r="X118" s="11">
        <v>54358293</v>
      </c>
      <c r="Y118" s="11">
        <v>48439673</v>
      </c>
      <c r="Z118" s="11">
        <v>32485720</v>
      </c>
      <c r="AA118" s="11">
        <v>46696330</v>
      </c>
      <c r="AB118" s="11">
        <v>17680603</v>
      </c>
      <c r="AC118" s="11">
        <v>622737764</v>
      </c>
    </row>
    <row r="119" spans="1:29" ht="12.75">
      <c r="A119" s="8" t="s">
        <v>29</v>
      </c>
      <c r="B119" s="6" t="s">
        <v>258</v>
      </c>
      <c r="C119" s="1" t="s">
        <v>259</v>
      </c>
      <c r="D119" s="8" t="s">
        <v>27</v>
      </c>
      <c r="E119" s="8">
        <v>15</v>
      </c>
      <c r="F119" s="4"/>
      <c r="G119" s="4" t="s">
        <v>22</v>
      </c>
      <c r="H119" s="4" t="s">
        <v>22</v>
      </c>
      <c r="I119" s="4" t="s">
        <v>23</v>
      </c>
      <c r="J119" s="9">
        <v>46945</v>
      </c>
      <c r="K119" s="14">
        <f t="shared" si="96"/>
        <v>10339.212930024496</v>
      </c>
      <c r="L119" s="15">
        <f t="shared" si="97"/>
        <v>0.06709399091072174</v>
      </c>
      <c r="M119" s="15">
        <f t="shared" si="98"/>
        <v>0.364530007143934</v>
      </c>
      <c r="N119" s="15">
        <f t="shared" si="99"/>
        <v>0.2590982425435668</v>
      </c>
      <c r="O119" s="15">
        <f t="shared" si="100"/>
        <v>0.035650634004053425</v>
      </c>
      <c r="P119" s="15">
        <f t="shared" si="101"/>
        <v>0.08072651515245963</v>
      </c>
      <c r="Q119" s="15">
        <f t="shared" si="102"/>
        <v>0.03283230314493366</v>
      </c>
      <c r="R119" s="15">
        <f t="shared" si="103"/>
        <v>0.10326410161668964</v>
      </c>
      <c r="S119" s="15">
        <f t="shared" si="104"/>
        <v>0.05680420548364115</v>
      </c>
      <c r="T119" s="15">
        <f t="shared" si="105"/>
        <v>1</v>
      </c>
      <c r="U119" s="11">
        <v>485374351</v>
      </c>
      <c r="V119" s="11">
        <v>344991191</v>
      </c>
      <c r="W119" s="11">
        <v>47469078</v>
      </c>
      <c r="X119" s="11">
        <v>107487941</v>
      </c>
      <c r="Y119" s="11">
        <v>43716450</v>
      </c>
      <c r="Z119" s="11">
        <v>89336136</v>
      </c>
      <c r="AA119" s="11">
        <v>137496901</v>
      </c>
      <c r="AB119" s="11">
        <v>75635212</v>
      </c>
      <c r="AC119" s="11">
        <v>1331507260</v>
      </c>
    </row>
    <row r="120" spans="1:29" ht="12.75">
      <c r="A120" s="8" t="s">
        <v>24</v>
      </c>
      <c r="B120" s="6" t="s">
        <v>19</v>
      </c>
      <c r="C120" s="1" t="s">
        <v>305</v>
      </c>
      <c r="D120" s="8" t="s">
        <v>27</v>
      </c>
      <c r="E120" s="8">
        <v>15</v>
      </c>
      <c r="F120" s="4"/>
      <c r="G120" s="4"/>
      <c r="H120" s="4"/>
      <c r="I120" s="4" t="s">
        <v>23</v>
      </c>
      <c r="J120" s="9">
        <v>21191</v>
      </c>
      <c r="K120" s="14">
        <f t="shared" si="96"/>
        <v>7079.453588787693</v>
      </c>
      <c r="L120" s="15">
        <f t="shared" si="97"/>
        <v>0.09916215587283798</v>
      </c>
      <c r="M120" s="15">
        <f t="shared" si="98"/>
        <v>0.3352433519159525</v>
      </c>
      <c r="N120" s="15">
        <f t="shared" si="99"/>
        <v>0.17289848378399708</v>
      </c>
      <c r="O120" s="15">
        <f t="shared" si="100"/>
        <v>0.11313832378414546</v>
      </c>
      <c r="P120" s="15">
        <f t="shared" si="101"/>
        <v>0.06907694307357834</v>
      </c>
      <c r="Q120" s="15">
        <f t="shared" si="102"/>
        <v>0.03588067443844962</v>
      </c>
      <c r="R120" s="15">
        <f t="shared" si="103"/>
        <v>0.11916873847334016</v>
      </c>
      <c r="S120" s="15">
        <f t="shared" si="104"/>
        <v>0.055431326423051604</v>
      </c>
      <c r="T120" s="15">
        <f t="shared" si="105"/>
        <v>0.9999999977653529</v>
      </c>
      <c r="U120" s="11">
        <v>150020701</v>
      </c>
      <c r="V120" s="11">
        <v>77371711</v>
      </c>
      <c r="W120" s="11">
        <v>50629164</v>
      </c>
      <c r="X120" s="11">
        <v>30911788</v>
      </c>
      <c r="Y120" s="11">
        <v>16056527</v>
      </c>
      <c r="Z120" s="11">
        <v>44374858</v>
      </c>
      <c r="AA120" s="11">
        <v>53327762</v>
      </c>
      <c r="AB120" s="11">
        <v>24805403</v>
      </c>
      <c r="AC120" s="11">
        <v>447497915</v>
      </c>
    </row>
    <row r="121" spans="1:29" ht="12.75">
      <c r="A121" s="8" t="s">
        <v>29</v>
      </c>
      <c r="B121" s="6" t="s">
        <v>40</v>
      </c>
      <c r="C121" s="1" t="s">
        <v>41</v>
      </c>
      <c r="D121" s="8" t="s">
        <v>27</v>
      </c>
      <c r="E121" s="8">
        <v>15</v>
      </c>
      <c r="F121" s="4"/>
      <c r="G121" s="4"/>
      <c r="H121" s="4"/>
      <c r="I121" s="4" t="s">
        <v>23</v>
      </c>
      <c r="J121" s="9">
        <v>44279</v>
      </c>
      <c r="K121" s="14">
        <f t="shared" si="96"/>
        <v>7276.248334424897</v>
      </c>
      <c r="L121" s="15">
        <f t="shared" si="97"/>
        <v>0.1074370863908522</v>
      </c>
      <c r="M121" s="15">
        <f t="shared" si="98"/>
        <v>0.381693271128571</v>
      </c>
      <c r="N121" s="15">
        <f t="shared" si="99"/>
        <v>0.14727388181884957</v>
      </c>
      <c r="O121" s="15">
        <f t="shared" si="100"/>
        <v>0.04358637782047971</v>
      </c>
      <c r="P121" s="15">
        <f t="shared" si="101"/>
        <v>0.14302553980954727</v>
      </c>
      <c r="Q121" s="15">
        <f t="shared" si="102"/>
        <v>0.04684904761791933</v>
      </c>
      <c r="R121" s="15">
        <f t="shared" si="103"/>
        <v>0.06485059720836779</v>
      </c>
      <c r="S121" s="15">
        <f t="shared" si="104"/>
        <v>0.06528419820541315</v>
      </c>
      <c r="T121" s="15">
        <f t="shared" si="105"/>
        <v>1</v>
      </c>
      <c r="U121" s="11">
        <v>322185000</v>
      </c>
      <c r="V121" s="11">
        <v>124313000</v>
      </c>
      <c r="W121" s="11">
        <v>36791000</v>
      </c>
      <c r="X121" s="11">
        <v>120727000</v>
      </c>
      <c r="Y121" s="11">
        <v>39545000</v>
      </c>
      <c r="Z121" s="11">
        <v>90687000</v>
      </c>
      <c r="AA121" s="11">
        <v>54740000</v>
      </c>
      <c r="AB121" s="11">
        <v>55106000</v>
      </c>
      <c r="AC121" s="11">
        <v>844094000</v>
      </c>
    </row>
    <row r="122" spans="1:29" ht="12.75">
      <c r="A122" s="8" t="s">
        <v>29</v>
      </c>
      <c r="B122" s="6" t="s">
        <v>44</v>
      </c>
      <c r="C122" s="1" t="s">
        <v>45</v>
      </c>
      <c r="D122" s="8" t="s">
        <v>27</v>
      </c>
      <c r="E122" s="8">
        <v>16</v>
      </c>
      <c r="F122" s="4"/>
      <c r="G122" s="4"/>
      <c r="H122" s="4"/>
      <c r="I122" s="4" t="s">
        <v>23</v>
      </c>
      <c r="J122" s="9">
        <v>15275</v>
      </c>
      <c r="K122" s="14">
        <f t="shared" si="96"/>
        <v>6771.756072013093</v>
      </c>
      <c r="L122" s="15">
        <f t="shared" si="97"/>
        <v>0.1269131174475868</v>
      </c>
      <c r="M122" s="15">
        <f t="shared" si="98"/>
        <v>0.39940417527914707</v>
      </c>
      <c r="N122" s="15">
        <f t="shared" si="99"/>
        <v>0.08198252849071233</v>
      </c>
      <c r="O122" s="15">
        <f t="shared" si="100"/>
        <v>0.10025942902138778</v>
      </c>
      <c r="P122" s="15">
        <f t="shared" si="101"/>
        <v>0.0999874605284174</v>
      </c>
      <c r="Q122" s="15">
        <f t="shared" si="102"/>
        <v>0.08258412967022194</v>
      </c>
      <c r="R122" s="15">
        <f t="shared" si="103"/>
        <v>0.06331951262829043</v>
      </c>
      <c r="S122" s="15">
        <f t="shared" si="104"/>
        <v>0.04554964693423627</v>
      </c>
      <c r="T122" s="15">
        <f t="shared" si="105"/>
        <v>0.9999999999999998</v>
      </c>
      <c r="U122" s="11">
        <v>103438574</v>
      </c>
      <c r="V122" s="11">
        <v>21232016</v>
      </c>
      <c r="W122" s="11">
        <v>25965408</v>
      </c>
      <c r="X122" s="11">
        <v>25894973</v>
      </c>
      <c r="Y122" s="11">
        <v>21387820</v>
      </c>
      <c r="Z122" s="11">
        <v>32868239</v>
      </c>
      <c r="AA122" s="11">
        <v>16398627</v>
      </c>
      <c r="AB122" s="11">
        <v>11796548</v>
      </c>
      <c r="AC122" s="11">
        <v>258982205</v>
      </c>
    </row>
    <row r="123" spans="1:29" ht="12.75">
      <c r="A123" s="8" t="s">
        <v>29</v>
      </c>
      <c r="B123" s="6" t="s">
        <v>70</v>
      </c>
      <c r="C123" s="1" t="s">
        <v>71</v>
      </c>
      <c r="D123" s="8" t="s">
        <v>27</v>
      </c>
      <c r="E123" s="8">
        <v>16</v>
      </c>
      <c r="F123" s="4"/>
      <c r="G123" s="4"/>
      <c r="H123" s="4"/>
      <c r="I123" s="4" t="s">
        <v>23</v>
      </c>
      <c r="J123" s="9">
        <v>3762</v>
      </c>
      <c r="K123" s="14">
        <f t="shared" si="96"/>
        <v>10125.632908027645</v>
      </c>
      <c r="L123" s="15">
        <f t="shared" si="97"/>
        <v>0.09368872522128129</v>
      </c>
      <c r="M123" s="15">
        <f t="shared" si="98"/>
        <v>0.4117653347455545</v>
      </c>
      <c r="N123" s="15">
        <f t="shared" si="99"/>
        <v>0.2667130210274216</v>
      </c>
      <c r="O123" s="15">
        <f t="shared" si="100"/>
        <v>0</v>
      </c>
      <c r="P123" s="15">
        <f t="shared" si="101"/>
        <v>0.07117597007925605</v>
      </c>
      <c r="Q123" s="15">
        <f t="shared" si="102"/>
        <v>0.03710761198286889</v>
      </c>
      <c r="R123" s="15">
        <f t="shared" si="103"/>
        <v>0.10910301306876036</v>
      </c>
      <c r="S123" s="15">
        <f t="shared" si="104"/>
        <v>0.010446323874857322</v>
      </c>
      <c r="T123" s="15">
        <f t="shared" si="105"/>
        <v>1</v>
      </c>
      <c r="U123" s="11">
        <v>38092631</v>
      </c>
      <c r="V123" s="11">
        <v>24673764</v>
      </c>
      <c r="W123" s="11">
        <v>0</v>
      </c>
      <c r="X123" s="11">
        <v>6584527</v>
      </c>
      <c r="Y123" s="11">
        <v>3432845</v>
      </c>
      <c r="Z123" s="11">
        <v>8667194</v>
      </c>
      <c r="AA123" s="11">
        <v>10093178</v>
      </c>
      <c r="AB123" s="11">
        <v>966395</v>
      </c>
      <c r="AC123" s="11">
        <v>92510534</v>
      </c>
    </row>
    <row r="124" spans="1:29" ht="12.75">
      <c r="A124" s="8" t="s">
        <v>29</v>
      </c>
      <c r="B124" s="6" t="s">
        <v>182</v>
      </c>
      <c r="C124" s="1" t="s">
        <v>183</v>
      </c>
      <c r="D124" s="8" t="s">
        <v>27</v>
      </c>
      <c r="E124" s="8">
        <v>16</v>
      </c>
      <c r="F124" s="4"/>
      <c r="G124" s="4"/>
      <c r="H124" s="4"/>
      <c r="I124" s="4" t="s">
        <v>23</v>
      </c>
      <c r="J124" s="9">
        <v>13526</v>
      </c>
      <c r="K124" s="14">
        <f t="shared" si="96"/>
        <v>6338.994455123466</v>
      </c>
      <c r="L124" s="15">
        <f t="shared" si="97"/>
        <v>0.05862406496658078</v>
      </c>
      <c r="M124" s="15">
        <f t="shared" si="98"/>
        <v>0.2589268044311708</v>
      </c>
      <c r="N124" s="15">
        <f t="shared" si="99"/>
        <v>0.36973704221887604</v>
      </c>
      <c r="O124" s="15">
        <f t="shared" si="100"/>
        <v>0.12263794234886849</v>
      </c>
      <c r="P124" s="15">
        <f t="shared" si="101"/>
        <v>0.05302236083608631</v>
      </c>
      <c r="Q124" s="15">
        <f t="shared" si="102"/>
        <v>0.02394989409309884</v>
      </c>
      <c r="R124" s="15">
        <f t="shared" si="103"/>
        <v>0.06168849521362871</v>
      </c>
      <c r="S124" s="15">
        <f t="shared" si="104"/>
        <v>0.05141339589169005</v>
      </c>
      <c r="T124" s="15">
        <f t="shared" si="105"/>
        <v>1.0000000000000002</v>
      </c>
      <c r="U124" s="11">
        <v>85741239</v>
      </c>
      <c r="V124" s="11">
        <v>122435034</v>
      </c>
      <c r="W124" s="11">
        <v>40610431</v>
      </c>
      <c r="X124" s="11">
        <v>17557869</v>
      </c>
      <c r="Y124" s="11">
        <v>7930788</v>
      </c>
      <c r="Z124" s="11">
        <v>19412822</v>
      </c>
      <c r="AA124" s="11">
        <v>20427580</v>
      </c>
      <c r="AB124" s="11">
        <v>17025075</v>
      </c>
      <c r="AC124" s="11">
        <v>331140838</v>
      </c>
    </row>
    <row r="125" spans="1:29" ht="12.75">
      <c r="A125" s="8" t="s">
        <v>29</v>
      </c>
      <c r="B125" s="6" t="s">
        <v>226</v>
      </c>
      <c r="C125" s="1" t="s">
        <v>227</v>
      </c>
      <c r="D125" s="8" t="s">
        <v>27</v>
      </c>
      <c r="E125" s="8">
        <v>16</v>
      </c>
      <c r="F125" s="4"/>
      <c r="G125" s="4" t="s">
        <v>22</v>
      </c>
      <c r="H125" s="4"/>
      <c r="I125" s="4" t="s">
        <v>23</v>
      </c>
      <c r="J125" s="9">
        <v>22467</v>
      </c>
      <c r="K125" s="14">
        <f t="shared" si="96"/>
        <v>7482.618952241065</v>
      </c>
      <c r="L125" s="15">
        <f t="shared" si="97"/>
        <v>0.05582942621120786</v>
      </c>
      <c r="M125" s="15">
        <f t="shared" si="98"/>
        <v>0.37533377986157623</v>
      </c>
      <c r="N125" s="15">
        <f t="shared" si="99"/>
        <v>0.15310337128823398</v>
      </c>
      <c r="O125" s="15">
        <f t="shared" si="100"/>
        <v>0.16332217012726055</v>
      </c>
      <c r="P125" s="15">
        <f t="shared" si="101"/>
        <v>0.10791024782317482</v>
      </c>
      <c r="Q125" s="15">
        <f t="shared" si="102"/>
        <v>0.03454119223040857</v>
      </c>
      <c r="R125" s="15">
        <f t="shared" si="103"/>
        <v>0.06836793927215896</v>
      </c>
      <c r="S125" s="15">
        <f t="shared" si="104"/>
        <v>0.04159187318597901</v>
      </c>
      <c r="T125" s="15">
        <f t="shared" si="105"/>
        <v>1</v>
      </c>
      <c r="U125" s="11">
        <v>168112000</v>
      </c>
      <c r="V125" s="11">
        <v>68575000</v>
      </c>
      <c r="W125" s="11">
        <v>73152000</v>
      </c>
      <c r="X125" s="11">
        <v>48333000</v>
      </c>
      <c r="Y125" s="11">
        <v>15471000</v>
      </c>
      <c r="Z125" s="11">
        <v>25006000</v>
      </c>
      <c r="AA125" s="11">
        <v>30622000</v>
      </c>
      <c r="AB125" s="11">
        <v>18629000</v>
      </c>
      <c r="AC125" s="11">
        <v>447900000</v>
      </c>
    </row>
    <row r="126" spans="1:29" ht="12.75">
      <c r="A126" s="8" t="s">
        <v>29</v>
      </c>
      <c r="B126" s="6" t="s">
        <v>250</v>
      </c>
      <c r="C126" s="1" t="s">
        <v>251</v>
      </c>
      <c r="D126" s="8" t="s">
        <v>27</v>
      </c>
      <c r="E126" s="8">
        <v>16</v>
      </c>
      <c r="F126" s="4"/>
      <c r="G126" s="4"/>
      <c r="H126" s="4"/>
      <c r="I126" s="4" t="s">
        <v>23</v>
      </c>
      <c r="J126" s="9">
        <v>28828</v>
      </c>
      <c r="K126" s="14">
        <f t="shared" si="96"/>
        <v>5921.848029693354</v>
      </c>
      <c r="L126" s="15">
        <f t="shared" si="97"/>
        <v>0.08811449092107654</v>
      </c>
      <c r="M126" s="15">
        <f t="shared" si="98"/>
        <v>0.3537263411511843</v>
      </c>
      <c r="N126" s="15">
        <f t="shared" si="99"/>
        <v>0.15098524446871645</v>
      </c>
      <c r="O126" s="15">
        <f t="shared" si="100"/>
        <v>0.06246468163437155</v>
      </c>
      <c r="P126" s="15">
        <f t="shared" si="101"/>
        <v>0.15971422207875224</v>
      </c>
      <c r="Q126" s="15">
        <f t="shared" si="102"/>
        <v>0.04415704987165765</v>
      </c>
      <c r="R126" s="15">
        <f t="shared" si="103"/>
        <v>0.08319125281589389</v>
      </c>
      <c r="S126" s="15">
        <f t="shared" si="104"/>
        <v>0.05764671705834741</v>
      </c>
      <c r="T126" s="15">
        <f t="shared" si="105"/>
        <v>1</v>
      </c>
      <c r="U126" s="11">
        <v>170715035</v>
      </c>
      <c r="V126" s="11">
        <v>72868340</v>
      </c>
      <c r="W126" s="11">
        <v>30146639</v>
      </c>
      <c r="X126" s="11">
        <v>77081110</v>
      </c>
      <c r="Y126" s="11">
        <v>21311029</v>
      </c>
      <c r="Z126" s="11">
        <v>42525723</v>
      </c>
      <c r="AA126" s="11">
        <v>40149675</v>
      </c>
      <c r="AB126" s="11">
        <v>27821398</v>
      </c>
      <c r="AC126" s="11">
        <v>482618949</v>
      </c>
    </row>
    <row r="127" spans="1:29" ht="12.75">
      <c r="A127" s="8" t="s">
        <v>29</v>
      </c>
      <c r="B127" s="6" t="s">
        <v>252</v>
      </c>
      <c r="C127" s="1" t="s">
        <v>253</v>
      </c>
      <c r="D127" s="8" t="s">
        <v>27</v>
      </c>
      <c r="E127" s="8">
        <v>16</v>
      </c>
      <c r="F127" s="4"/>
      <c r="G127" s="4"/>
      <c r="H127" s="4"/>
      <c r="I127" s="4" t="s">
        <v>23</v>
      </c>
      <c r="J127" s="9">
        <v>25924</v>
      </c>
      <c r="K127" s="14">
        <f t="shared" si="96"/>
        <v>5200.173661471995</v>
      </c>
      <c r="L127" s="15">
        <f t="shared" si="97"/>
        <v>0.0881105469307033</v>
      </c>
      <c r="M127" s="15">
        <f t="shared" si="98"/>
        <v>0.42767230189677663</v>
      </c>
      <c r="N127" s="15">
        <f t="shared" si="99"/>
        <v>0.03698794177395938</v>
      </c>
      <c r="O127" s="15">
        <f t="shared" si="100"/>
        <v>0.02031533262789192</v>
      </c>
      <c r="P127" s="15">
        <f t="shared" si="101"/>
        <v>0.11846040981059516</v>
      </c>
      <c r="Q127" s="15">
        <f t="shared" si="102"/>
        <v>0.1336883286669616</v>
      </c>
      <c r="R127" s="15">
        <f t="shared" si="103"/>
        <v>0.08423395867631867</v>
      </c>
      <c r="S127" s="15">
        <f t="shared" si="104"/>
        <v>0.09053117961679336</v>
      </c>
      <c r="T127" s="15">
        <f t="shared" si="105"/>
        <v>0.9999999999999999</v>
      </c>
      <c r="U127" s="11">
        <v>134809302</v>
      </c>
      <c r="V127" s="11">
        <v>11659204</v>
      </c>
      <c r="W127" s="11">
        <v>6403725</v>
      </c>
      <c r="X127" s="11">
        <v>37340658</v>
      </c>
      <c r="Y127" s="11">
        <v>42140747</v>
      </c>
      <c r="Z127" s="11">
        <v>27773885</v>
      </c>
      <c r="AA127" s="11">
        <v>26551921</v>
      </c>
      <c r="AB127" s="11">
        <v>28536908</v>
      </c>
      <c r="AC127" s="11">
        <v>315216350</v>
      </c>
    </row>
    <row r="128" spans="1:29" ht="12.75">
      <c r="A128" s="8" t="s">
        <v>29</v>
      </c>
      <c r="B128" s="6" t="s">
        <v>256</v>
      </c>
      <c r="C128" s="1" t="s">
        <v>257</v>
      </c>
      <c r="D128" s="8" t="s">
        <v>27</v>
      </c>
      <c r="E128" s="8">
        <v>16</v>
      </c>
      <c r="F128" s="4"/>
      <c r="G128" s="4"/>
      <c r="H128" s="4"/>
      <c r="I128" s="4" t="s">
        <v>23</v>
      </c>
      <c r="J128" s="9">
        <v>20003</v>
      </c>
      <c r="K128" s="14">
        <f t="shared" si="96"/>
        <v>4978.607858821177</v>
      </c>
      <c r="L128" s="15">
        <f t="shared" si="97"/>
        <v>0.09514938008491367</v>
      </c>
      <c r="M128" s="15">
        <f t="shared" si="98"/>
        <v>0.40017722996219485</v>
      </c>
      <c r="N128" s="15">
        <f t="shared" si="99"/>
        <v>0.1066647225819663</v>
      </c>
      <c r="O128" s="15">
        <f t="shared" si="100"/>
        <v>0.049126293054413836</v>
      </c>
      <c r="P128" s="15">
        <f t="shared" si="101"/>
        <v>0.11545259220066811</v>
      </c>
      <c r="Q128" s="15">
        <f t="shared" si="102"/>
        <v>0.08071775783945725</v>
      </c>
      <c r="R128" s="15">
        <f t="shared" si="103"/>
        <v>0.10168992716995796</v>
      </c>
      <c r="S128" s="15">
        <f t="shared" si="104"/>
        <v>0.05102209710642803</v>
      </c>
      <c r="T128" s="15">
        <f t="shared" si="105"/>
        <v>1.0000000000000002</v>
      </c>
      <c r="U128" s="11">
        <v>99587093</v>
      </c>
      <c r="V128" s="11">
        <v>26544313</v>
      </c>
      <c r="W128" s="11">
        <v>12225445</v>
      </c>
      <c r="X128" s="11">
        <v>28731240</v>
      </c>
      <c r="Y128" s="11">
        <v>20087217</v>
      </c>
      <c r="Z128" s="11">
        <v>23678634</v>
      </c>
      <c r="AA128" s="11">
        <v>25306298</v>
      </c>
      <c r="AB128" s="11">
        <v>12697230</v>
      </c>
      <c r="AC128" s="11">
        <v>248857470</v>
      </c>
    </row>
    <row r="129" spans="1:29" ht="12.75">
      <c r="A129" s="8" t="s">
        <v>29</v>
      </c>
      <c r="B129" s="6" t="s">
        <v>260</v>
      </c>
      <c r="C129" s="1" t="s">
        <v>261</v>
      </c>
      <c r="D129" s="8" t="s">
        <v>27</v>
      </c>
      <c r="E129" s="8">
        <v>16</v>
      </c>
      <c r="F129" s="4"/>
      <c r="G129" s="4"/>
      <c r="H129" s="4"/>
      <c r="I129" s="4" t="s">
        <v>23</v>
      </c>
      <c r="J129" s="9">
        <v>10981</v>
      </c>
      <c r="K129" s="14">
        <f t="shared" si="96"/>
        <v>7810.205810035516</v>
      </c>
      <c r="L129" s="15">
        <f t="shared" si="97"/>
        <v>0.10490148615336586</v>
      </c>
      <c r="M129" s="15">
        <f t="shared" si="98"/>
        <v>0.42494714450510485</v>
      </c>
      <c r="N129" s="15">
        <f t="shared" si="99"/>
        <v>0.178440899939368</v>
      </c>
      <c r="O129" s="15">
        <f t="shared" si="100"/>
        <v>0.034507743368340296</v>
      </c>
      <c r="P129" s="15">
        <f t="shared" si="101"/>
        <v>0.08857607663163682</v>
      </c>
      <c r="Q129" s="15">
        <f t="shared" si="102"/>
        <v>0.04313251765694381</v>
      </c>
      <c r="R129" s="15">
        <f t="shared" si="103"/>
        <v>0.06932707250330007</v>
      </c>
      <c r="S129" s="15">
        <f t="shared" si="104"/>
        <v>0.05616705924194029</v>
      </c>
      <c r="T129" s="15">
        <f t="shared" si="105"/>
        <v>0.9999999999999999</v>
      </c>
      <c r="U129" s="11">
        <v>85763870</v>
      </c>
      <c r="V129" s="11">
        <v>36013378</v>
      </c>
      <c r="W129" s="11">
        <v>6964437</v>
      </c>
      <c r="X129" s="11">
        <v>17876640</v>
      </c>
      <c r="Y129" s="11">
        <v>8705110</v>
      </c>
      <c r="Z129" s="11">
        <v>21171474</v>
      </c>
      <c r="AA129" s="11">
        <v>13991759</v>
      </c>
      <c r="AB129" s="11">
        <v>11335773</v>
      </c>
      <c r="AC129" s="11">
        <v>201822441</v>
      </c>
    </row>
    <row r="130" spans="1:29" ht="12.75">
      <c r="A130" s="8" t="s">
        <v>29</v>
      </c>
      <c r="B130" s="6" t="s">
        <v>262</v>
      </c>
      <c r="C130" s="1" t="s">
        <v>263</v>
      </c>
      <c r="D130" s="8" t="s">
        <v>27</v>
      </c>
      <c r="E130" s="8">
        <v>16</v>
      </c>
      <c r="F130" s="4"/>
      <c r="G130" s="4"/>
      <c r="H130" s="4"/>
      <c r="I130" s="4" t="s">
        <v>23</v>
      </c>
      <c r="J130" s="9">
        <v>14811</v>
      </c>
      <c r="K130" s="14">
        <f t="shared" si="96"/>
        <v>5305.610762271285</v>
      </c>
      <c r="L130" s="15">
        <f t="shared" si="97"/>
        <v>0.09629309848994329</v>
      </c>
      <c r="M130" s="15">
        <f t="shared" si="98"/>
        <v>0.37190319733979516</v>
      </c>
      <c r="N130" s="15">
        <f t="shared" si="99"/>
        <v>0.15661128094424473</v>
      </c>
      <c r="O130" s="15">
        <f t="shared" si="100"/>
        <v>0.03905108939261875</v>
      </c>
      <c r="P130" s="15">
        <f t="shared" si="101"/>
        <v>0.06007571138268858</v>
      </c>
      <c r="Q130" s="15">
        <f t="shared" si="102"/>
        <v>0.058423488237497975</v>
      </c>
      <c r="R130" s="15">
        <f t="shared" si="103"/>
        <v>0.09416068011240136</v>
      </c>
      <c r="S130" s="15">
        <f t="shared" si="104"/>
        <v>0.12348145410081016</v>
      </c>
      <c r="T130" s="15">
        <f t="shared" si="105"/>
        <v>0.9999999999999999</v>
      </c>
      <c r="U130" s="11">
        <v>78581401</v>
      </c>
      <c r="V130" s="11">
        <v>33091229</v>
      </c>
      <c r="W130" s="11">
        <v>8251312</v>
      </c>
      <c r="X130" s="11">
        <v>12693716</v>
      </c>
      <c r="Y130" s="11">
        <v>12344609</v>
      </c>
      <c r="Z130" s="11">
        <v>20346280</v>
      </c>
      <c r="AA130" s="11">
        <v>19895710</v>
      </c>
      <c r="AB130" s="11">
        <v>26091052</v>
      </c>
      <c r="AC130" s="11">
        <v>211295309</v>
      </c>
    </row>
    <row r="131" spans="1:29" ht="12.75">
      <c r="A131" s="8" t="s">
        <v>29</v>
      </c>
      <c r="B131" s="6" t="s">
        <v>264</v>
      </c>
      <c r="C131" s="1" t="s">
        <v>265</v>
      </c>
      <c r="D131" s="8" t="s">
        <v>27</v>
      </c>
      <c r="E131" s="8">
        <v>16</v>
      </c>
      <c r="F131" s="4"/>
      <c r="G131" s="4"/>
      <c r="H131" s="4"/>
      <c r="I131" s="4" t="s">
        <v>23</v>
      </c>
      <c r="J131" s="9">
        <v>25743</v>
      </c>
      <c r="K131" s="14">
        <f t="shared" si="96"/>
        <v>6240.7965660567925</v>
      </c>
      <c r="L131" s="15">
        <f t="shared" si="97"/>
        <v>0.09152080789153667</v>
      </c>
      <c r="M131" s="15">
        <f t="shared" si="98"/>
        <v>0.42505853546836697</v>
      </c>
      <c r="N131" s="15">
        <f t="shared" si="99"/>
        <v>0.1131503623292127</v>
      </c>
      <c r="O131" s="15">
        <f t="shared" si="100"/>
        <v>0.022375331805406528</v>
      </c>
      <c r="P131" s="15">
        <f t="shared" si="101"/>
        <v>0.11338109329585788</v>
      </c>
      <c r="Q131" s="15">
        <f t="shared" si="102"/>
        <v>0.06801051350911183</v>
      </c>
      <c r="R131" s="15">
        <f t="shared" si="103"/>
        <v>0.09864797601202256</v>
      </c>
      <c r="S131" s="15">
        <f t="shared" si="104"/>
        <v>0.06785537968848483</v>
      </c>
      <c r="T131" s="15">
        <f t="shared" si="105"/>
        <v>1</v>
      </c>
      <c r="U131" s="11">
        <v>160656826</v>
      </c>
      <c r="V131" s="11">
        <v>42766764</v>
      </c>
      <c r="W131" s="11">
        <v>8457070</v>
      </c>
      <c r="X131" s="11">
        <v>42853972</v>
      </c>
      <c r="Y131" s="11">
        <v>25705526</v>
      </c>
      <c r="Z131" s="11">
        <v>34591571</v>
      </c>
      <c r="AA131" s="11">
        <v>37285384</v>
      </c>
      <c r="AB131" s="11">
        <v>25646891</v>
      </c>
      <c r="AC131" s="11">
        <v>377964004</v>
      </c>
    </row>
    <row r="132" spans="1:29" ht="12.75">
      <c r="A132" s="8" t="s">
        <v>29</v>
      </c>
      <c r="B132" s="6" t="s">
        <v>268</v>
      </c>
      <c r="C132" s="1" t="s">
        <v>269</v>
      </c>
      <c r="D132" s="8" t="s">
        <v>27</v>
      </c>
      <c r="E132" s="8">
        <v>16</v>
      </c>
      <c r="F132" s="4"/>
      <c r="G132" s="4"/>
      <c r="H132" s="4"/>
      <c r="I132" s="4" t="s">
        <v>23</v>
      </c>
      <c r="J132" s="9">
        <v>12888</v>
      </c>
      <c r="K132" s="14">
        <f t="shared" si="96"/>
        <v>7041.10839540658</v>
      </c>
      <c r="L132" s="15">
        <f t="shared" si="97"/>
        <v>0.0953315601825689</v>
      </c>
      <c r="M132" s="15">
        <f t="shared" si="98"/>
        <v>0.26093258736652597</v>
      </c>
      <c r="N132" s="15">
        <f t="shared" si="99"/>
        <v>0.29107301998463364</v>
      </c>
      <c r="O132" s="15">
        <f t="shared" si="100"/>
        <v>0.11076535361945124</v>
      </c>
      <c r="P132" s="15">
        <f t="shared" si="101"/>
        <v>0.07126784841995297</v>
      </c>
      <c r="Q132" s="15">
        <f t="shared" si="102"/>
        <v>0.03473330286496638</v>
      </c>
      <c r="R132" s="15">
        <f t="shared" si="103"/>
        <v>0.08612109967613477</v>
      </c>
      <c r="S132" s="15">
        <f t="shared" si="104"/>
        <v>0.04977522788576618</v>
      </c>
      <c r="T132" s="15">
        <f t="shared" si="105"/>
        <v>1</v>
      </c>
      <c r="U132" s="11">
        <v>90745805</v>
      </c>
      <c r="V132" s="11">
        <v>101227891</v>
      </c>
      <c r="W132" s="11">
        <v>38521410</v>
      </c>
      <c r="X132" s="11">
        <v>24785169</v>
      </c>
      <c r="Y132" s="11">
        <v>12079371</v>
      </c>
      <c r="Z132" s="11">
        <v>33153924</v>
      </c>
      <c r="AA132" s="11">
        <v>29950757</v>
      </c>
      <c r="AB132" s="11">
        <v>17310575</v>
      </c>
      <c r="AC132" s="11">
        <v>347774902</v>
      </c>
    </row>
    <row r="133" spans="1:29" ht="12.75">
      <c r="A133" s="8"/>
      <c r="B133" s="6"/>
      <c r="C133" s="1"/>
      <c r="D133" s="8"/>
      <c r="E133" s="8"/>
      <c r="F133" s="4"/>
      <c r="G133" s="4"/>
      <c r="H133" s="4"/>
      <c r="I133" s="4"/>
      <c r="J133" s="9"/>
      <c r="K133" s="14"/>
      <c r="L133" s="15">
        <f>SUM(L118:L132)</f>
        <v>1.320335908454492</v>
      </c>
      <c r="M133" s="15">
        <f aca="true" t="shared" si="106" ref="M133:T133">SUM(M118:M132)</f>
        <v>5.573382230780537</v>
      </c>
      <c r="N133" s="15">
        <f t="shared" si="106"/>
        <v>2.7752744602533284</v>
      </c>
      <c r="O133" s="15">
        <f t="shared" si="106"/>
        <v>0.92396062667843</v>
      </c>
      <c r="P133" s="15">
        <f t="shared" si="106"/>
        <v>1.4391422100241287</v>
      </c>
      <c r="Q133" s="15">
        <f t="shared" si="106"/>
        <v>0.8343928375612695</v>
      </c>
      <c r="R133" s="15">
        <f t="shared" si="106"/>
        <v>1.2821199084426347</v>
      </c>
      <c r="S133" s="15">
        <f t="shared" si="106"/>
        <v>0.8513918155705322</v>
      </c>
      <c r="T133" s="15">
        <f t="shared" si="106"/>
        <v>14.999999997765354</v>
      </c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2.75">
      <c r="A134" s="8"/>
      <c r="B134" s="6"/>
      <c r="C134" s="1"/>
      <c r="D134" s="8"/>
      <c r="E134" s="8"/>
      <c r="F134" s="4"/>
      <c r="G134" s="4"/>
      <c r="H134" s="4"/>
      <c r="I134" s="4"/>
      <c r="J134" s="9"/>
      <c r="K134" s="14"/>
      <c r="L134" s="15">
        <f>L133/15</f>
        <v>0.08802239389696613</v>
      </c>
      <c r="M134" s="15">
        <f aca="true" t="shared" si="107" ref="M134:S134">M133/15</f>
        <v>0.37155881538536917</v>
      </c>
      <c r="N134" s="15">
        <f t="shared" si="107"/>
        <v>0.18501829735022188</v>
      </c>
      <c r="O134" s="15">
        <f t="shared" si="107"/>
        <v>0.061597375111895336</v>
      </c>
      <c r="P134" s="15">
        <f t="shared" si="107"/>
        <v>0.09594281400160858</v>
      </c>
      <c r="Q134" s="15">
        <f t="shared" si="107"/>
        <v>0.0556261891707513</v>
      </c>
      <c r="R134" s="15">
        <f t="shared" si="107"/>
        <v>0.08547466056284231</v>
      </c>
      <c r="S134" s="15">
        <f t="shared" si="107"/>
        <v>0.05675945437136882</v>
      </c>
      <c r="T134" s="15">
        <f>SUM(L134:S134)</f>
        <v>0.9999999998510235</v>
      </c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2.75">
      <c r="A135" s="8"/>
      <c r="B135" s="6"/>
      <c r="C135" s="1"/>
      <c r="D135" s="8"/>
      <c r="E135" s="8"/>
      <c r="F135" s="4"/>
      <c r="G135" s="89"/>
      <c r="H135" s="89"/>
      <c r="I135" s="89" t="s">
        <v>351</v>
      </c>
      <c r="J135" s="89"/>
      <c r="K135" s="90"/>
      <c r="L135" s="91"/>
      <c r="M135" s="92">
        <f>M134+N134+O134</f>
        <v>0.6181744878474864</v>
      </c>
      <c r="N135" s="15"/>
      <c r="O135" s="15"/>
      <c r="P135" s="15"/>
      <c r="Q135" s="15"/>
      <c r="R135" s="15"/>
      <c r="S135" s="15"/>
      <c r="T135" s="15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2.75">
      <c r="A136" s="8" t="s">
        <v>29</v>
      </c>
      <c r="B136" s="6" t="s">
        <v>68</v>
      </c>
      <c r="C136" s="1" t="s">
        <v>69</v>
      </c>
      <c r="D136" s="8" t="s">
        <v>28</v>
      </c>
      <c r="E136" s="8">
        <v>15</v>
      </c>
      <c r="F136" s="4"/>
      <c r="G136" s="4" t="s">
        <v>22</v>
      </c>
      <c r="H136" s="4" t="s">
        <v>22</v>
      </c>
      <c r="I136" s="4" t="s">
        <v>23</v>
      </c>
      <c r="J136" s="9">
        <v>28079</v>
      </c>
      <c r="K136" s="14">
        <f aca="true" t="shared" si="108" ref="K136:K150">IF(J136&gt;0,U136/J136,"")</f>
        <v>9027.597991381459</v>
      </c>
      <c r="L136" s="15">
        <f aca="true" t="shared" si="109" ref="L136:L150">IF(AC136&gt;0,Z136/AC136,"")</f>
        <v>0.05117194411559931</v>
      </c>
      <c r="M136" s="15">
        <f aca="true" t="shared" si="110" ref="M136:M150">U136/AC136</f>
        <v>0.3966812787282734</v>
      </c>
      <c r="N136" s="15">
        <f aca="true" t="shared" si="111" ref="N136:N150">V136/AC136</f>
        <v>0.3005371933957804</v>
      </c>
      <c r="O136" s="15">
        <f aca="true" t="shared" si="112" ref="O136:O150">W136/AC136</f>
        <v>0.006987372417341174</v>
      </c>
      <c r="P136" s="15">
        <f aca="true" t="shared" si="113" ref="P136:P150">X136/AC136</f>
        <v>0.0889661826549875</v>
      </c>
      <c r="Q136" s="15">
        <f aca="true" t="shared" si="114" ref="Q136:Q150">Y136/AC136</f>
        <v>0.059165130771523536</v>
      </c>
      <c r="R136" s="15">
        <f aca="true" t="shared" si="115" ref="R136:R150">AA136/AC136</f>
        <v>0.07392933552955169</v>
      </c>
      <c r="S136" s="15">
        <f aca="true" t="shared" si="116" ref="S136:S150">AB136/AC136</f>
        <v>0.02256156238694298</v>
      </c>
      <c r="T136" s="15">
        <f aca="true" t="shared" si="117" ref="T136:T150">SUM(L136:S136)</f>
        <v>0.9999999999999999</v>
      </c>
      <c r="U136" s="11">
        <v>253485924</v>
      </c>
      <c r="V136" s="11">
        <v>192048257</v>
      </c>
      <c r="W136" s="11">
        <v>4465047</v>
      </c>
      <c r="X136" s="11">
        <v>56850868</v>
      </c>
      <c r="Y136" s="11">
        <v>37807501</v>
      </c>
      <c r="Z136" s="11">
        <v>32699722</v>
      </c>
      <c r="AA136" s="11">
        <v>47242073</v>
      </c>
      <c r="AB136" s="11">
        <v>14417213</v>
      </c>
      <c r="AC136" s="11">
        <v>639016605</v>
      </c>
    </row>
    <row r="137" spans="1:29" ht="12.75">
      <c r="A137" s="8" t="s">
        <v>29</v>
      </c>
      <c r="B137" s="6" t="s">
        <v>258</v>
      </c>
      <c r="C137" s="1" t="s">
        <v>259</v>
      </c>
      <c r="D137" s="8" t="s">
        <v>28</v>
      </c>
      <c r="E137" s="8">
        <v>15</v>
      </c>
      <c r="F137" s="4"/>
      <c r="G137" s="4" t="s">
        <v>22</v>
      </c>
      <c r="H137" s="4" t="s">
        <v>22</v>
      </c>
      <c r="I137" s="4" t="s">
        <v>23</v>
      </c>
      <c r="J137" s="9">
        <v>47086</v>
      </c>
      <c r="K137" s="14">
        <f t="shared" si="108"/>
        <v>10682.671282334451</v>
      </c>
      <c r="L137" s="15">
        <f t="shared" si="109"/>
        <v>0.06296469612659637</v>
      </c>
      <c r="M137" s="15">
        <f t="shared" si="110"/>
        <v>0.3521777751915219</v>
      </c>
      <c r="N137" s="15">
        <f t="shared" si="111"/>
        <v>0.26250351126319893</v>
      </c>
      <c r="O137" s="15">
        <f t="shared" si="112"/>
        <v>0.04023263104064505</v>
      </c>
      <c r="P137" s="15">
        <f t="shared" si="113"/>
        <v>0.08753706704455427</v>
      </c>
      <c r="Q137" s="15">
        <f t="shared" si="114"/>
        <v>0.03216565292907577</v>
      </c>
      <c r="R137" s="15">
        <f t="shared" si="115"/>
        <v>0.0938841270912764</v>
      </c>
      <c r="S137" s="15">
        <f t="shared" si="116"/>
        <v>0.06853453931313136</v>
      </c>
      <c r="T137" s="15">
        <f t="shared" si="117"/>
        <v>1</v>
      </c>
      <c r="U137" s="11">
        <v>503004260</v>
      </c>
      <c r="V137" s="11">
        <v>374925375</v>
      </c>
      <c r="W137" s="11">
        <v>57462981</v>
      </c>
      <c r="X137" s="11">
        <v>125026395</v>
      </c>
      <c r="Y137" s="11">
        <v>45941174</v>
      </c>
      <c r="Z137" s="11">
        <v>89930463</v>
      </c>
      <c r="AA137" s="11">
        <v>134091698</v>
      </c>
      <c r="AB137" s="11">
        <v>97885692</v>
      </c>
      <c r="AC137" s="11">
        <v>1428268038</v>
      </c>
    </row>
    <row r="138" spans="1:29" ht="12.75">
      <c r="A138" s="8" t="s">
        <v>24</v>
      </c>
      <c r="B138" s="6" t="s">
        <v>19</v>
      </c>
      <c r="C138" s="1" t="s">
        <v>305</v>
      </c>
      <c r="D138" s="8" t="s">
        <v>28</v>
      </c>
      <c r="E138" s="8">
        <v>15</v>
      </c>
      <c r="F138" s="4"/>
      <c r="G138" s="4"/>
      <c r="H138" s="4"/>
      <c r="I138" s="4" t="s">
        <v>23</v>
      </c>
      <c r="J138" s="9">
        <v>20874</v>
      </c>
      <c r="K138" s="14">
        <f t="shared" si="108"/>
        <v>7575.638401839609</v>
      </c>
      <c r="L138" s="15">
        <f t="shared" si="109"/>
        <v>0.09879760988521091</v>
      </c>
      <c r="M138" s="15">
        <f t="shared" si="110"/>
        <v>0.32898810470335604</v>
      </c>
      <c r="N138" s="15">
        <f t="shared" si="111"/>
        <v>0.15236417565010194</v>
      </c>
      <c r="O138" s="15">
        <f t="shared" si="112"/>
        <v>0.12023435337284681</v>
      </c>
      <c r="P138" s="15">
        <f t="shared" si="113"/>
        <v>0.07016054330018738</v>
      </c>
      <c r="Q138" s="15">
        <f t="shared" si="114"/>
        <v>0.03443391210394776</v>
      </c>
      <c r="R138" s="15">
        <f t="shared" si="115"/>
        <v>0.13236038750099866</v>
      </c>
      <c r="S138" s="15">
        <f t="shared" si="116"/>
        <v>0.06266091140291008</v>
      </c>
      <c r="T138" s="15">
        <f t="shared" si="117"/>
        <v>0.9999999979195596</v>
      </c>
      <c r="U138" s="11">
        <v>158133876</v>
      </c>
      <c r="V138" s="11">
        <v>73236501</v>
      </c>
      <c r="W138" s="11">
        <v>57792741</v>
      </c>
      <c r="X138" s="11">
        <v>33723890</v>
      </c>
      <c r="Y138" s="11">
        <v>16551261</v>
      </c>
      <c r="Z138" s="11">
        <v>47488796</v>
      </c>
      <c r="AA138" s="11">
        <v>63621331</v>
      </c>
      <c r="AB138" s="11">
        <v>30119061</v>
      </c>
      <c r="AC138" s="11">
        <v>480667458</v>
      </c>
    </row>
    <row r="139" spans="1:29" ht="12.75">
      <c r="A139" s="8" t="s">
        <v>29</v>
      </c>
      <c r="B139" s="6" t="s">
        <v>40</v>
      </c>
      <c r="C139" s="1" t="s">
        <v>41</v>
      </c>
      <c r="D139" s="8" t="s">
        <v>28</v>
      </c>
      <c r="E139" s="8">
        <v>15</v>
      </c>
      <c r="F139" s="4"/>
      <c r="G139" s="4"/>
      <c r="H139" s="4"/>
      <c r="I139" s="4" t="s">
        <v>23</v>
      </c>
      <c r="J139" s="9">
        <v>42792</v>
      </c>
      <c r="K139" s="14">
        <f t="shared" si="108"/>
        <v>7632.454664423257</v>
      </c>
      <c r="L139" s="15">
        <f t="shared" si="109"/>
        <v>0.11308260017419168</v>
      </c>
      <c r="M139" s="15">
        <f t="shared" si="110"/>
        <v>0.36516300562265697</v>
      </c>
      <c r="N139" s="15">
        <f t="shared" si="111"/>
        <v>0.15473654905933137</v>
      </c>
      <c r="O139" s="15">
        <f t="shared" si="112"/>
        <v>0.039108156486292185</v>
      </c>
      <c r="P139" s="15">
        <f t="shared" si="113"/>
        <v>0.13753092796760347</v>
      </c>
      <c r="Q139" s="15">
        <f t="shared" si="114"/>
        <v>0.04579631201106419</v>
      </c>
      <c r="R139" s="15">
        <f t="shared" si="115"/>
        <v>0.07739678472122064</v>
      </c>
      <c r="S139" s="15">
        <f t="shared" si="116"/>
        <v>0.06718566395763945</v>
      </c>
      <c r="T139" s="15">
        <f t="shared" si="117"/>
        <v>0.9999999999999999</v>
      </c>
      <c r="U139" s="11">
        <v>326608000</v>
      </c>
      <c r="V139" s="11">
        <v>138399000</v>
      </c>
      <c r="W139" s="11">
        <v>34979000</v>
      </c>
      <c r="X139" s="11">
        <v>123010000</v>
      </c>
      <c r="Y139" s="11">
        <v>40961000</v>
      </c>
      <c r="Z139" s="11">
        <v>101143000</v>
      </c>
      <c r="AA139" s="11">
        <v>69225000</v>
      </c>
      <c r="AB139" s="11">
        <v>60092000</v>
      </c>
      <c r="AC139" s="11">
        <v>894417000</v>
      </c>
    </row>
    <row r="140" spans="1:29" ht="12.75">
      <c r="A140" s="8" t="s">
        <v>29</v>
      </c>
      <c r="B140" s="6" t="s">
        <v>44</v>
      </c>
      <c r="C140" s="1" t="s">
        <v>45</v>
      </c>
      <c r="D140" s="8" t="s">
        <v>28</v>
      </c>
      <c r="E140" s="8">
        <v>16</v>
      </c>
      <c r="F140" s="4"/>
      <c r="G140" s="4"/>
      <c r="H140" s="4"/>
      <c r="I140" s="4" t="s">
        <v>23</v>
      </c>
      <c r="J140" s="9">
        <v>16386</v>
      </c>
      <c r="K140" s="14">
        <f t="shared" si="108"/>
        <v>7112.646527523496</v>
      </c>
      <c r="L140" s="15">
        <f t="shared" si="109"/>
        <v>0.11596046061662461</v>
      </c>
      <c r="M140" s="15">
        <f t="shared" si="110"/>
        <v>0.4173240618990605</v>
      </c>
      <c r="N140" s="15">
        <f t="shared" si="111"/>
        <v>0.0764574035525335</v>
      </c>
      <c r="O140" s="15">
        <f t="shared" si="112"/>
        <v>0.0985003453130096</v>
      </c>
      <c r="P140" s="15">
        <f t="shared" si="113"/>
        <v>0.09548953684429334</v>
      </c>
      <c r="Q140" s="15">
        <f t="shared" si="114"/>
        <v>0.0856040464724989</v>
      </c>
      <c r="R140" s="15">
        <f t="shared" si="115"/>
        <v>0.0640016395645171</v>
      </c>
      <c r="S140" s="15">
        <f t="shared" si="116"/>
        <v>0.046662505737462466</v>
      </c>
      <c r="T140" s="15">
        <f t="shared" si="117"/>
        <v>1</v>
      </c>
      <c r="U140" s="11">
        <v>116547826</v>
      </c>
      <c r="V140" s="11">
        <v>21352577</v>
      </c>
      <c r="W140" s="11">
        <v>27508601</v>
      </c>
      <c r="X140" s="11">
        <v>26667760</v>
      </c>
      <c r="Y140" s="11">
        <v>23906998</v>
      </c>
      <c r="Z140" s="11">
        <v>32384760</v>
      </c>
      <c r="AA140" s="11">
        <v>17874004</v>
      </c>
      <c r="AB140" s="11">
        <v>13031632</v>
      </c>
      <c r="AC140" s="11">
        <v>279274158</v>
      </c>
    </row>
    <row r="141" spans="1:29" ht="12.75">
      <c r="A141" s="8" t="s">
        <v>29</v>
      </c>
      <c r="B141" s="6" t="s">
        <v>70</v>
      </c>
      <c r="C141" s="1" t="s">
        <v>71</v>
      </c>
      <c r="D141" s="8" t="s">
        <v>28</v>
      </c>
      <c r="E141" s="8">
        <v>16</v>
      </c>
      <c r="F141" s="4"/>
      <c r="G141" s="4"/>
      <c r="H141" s="4"/>
      <c r="I141" s="4" t="s">
        <v>23</v>
      </c>
      <c r="J141" s="9">
        <v>3863</v>
      </c>
      <c r="K141" s="14">
        <f t="shared" si="108"/>
        <v>9784.570541030287</v>
      </c>
      <c r="L141" s="15">
        <f t="shared" si="109"/>
        <v>0.07640904800290976</v>
      </c>
      <c r="M141" s="15">
        <f t="shared" si="110"/>
        <v>0.39827978620021687</v>
      </c>
      <c r="N141" s="15">
        <f t="shared" si="111"/>
        <v>0.2792528008341013</v>
      </c>
      <c r="O141" s="15">
        <f t="shared" si="112"/>
        <v>0</v>
      </c>
      <c r="P141" s="15">
        <f t="shared" si="113"/>
        <v>0.08765397440757748</v>
      </c>
      <c r="Q141" s="15">
        <f t="shared" si="114"/>
        <v>0.03083558639718089</v>
      </c>
      <c r="R141" s="15">
        <f t="shared" si="115"/>
        <v>0.11137458351782946</v>
      </c>
      <c r="S141" s="15">
        <f t="shared" si="116"/>
        <v>0.01619422064018421</v>
      </c>
      <c r="T141" s="15">
        <f t="shared" si="117"/>
        <v>0.9999999999999999</v>
      </c>
      <c r="U141" s="11">
        <v>37797796</v>
      </c>
      <c r="V141" s="11">
        <v>26501823</v>
      </c>
      <c r="W141" s="11">
        <v>0</v>
      </c>
      <c r="X141" s="11">
        <v>8318592</v>
      </c>
      <c r="Y141" s="11">
        <v>2926378</v>
      </c>
      <c r="Z141" s="11">
        <v>7251419</v>
      </c>
      <c r="AA141" s="11">
        <v>10569740</v>
      </c>
      <c r="AB141" s="11">
        <v>1536874</v>
      </c>
      <c r="AC141" s="11">
        <v>94902622</v>
      </c>
    </row>
    <row r="142" spans="1:29" ht="12.75">
      <c r="A142" s="8" t="s">
        <v>29</v>
      </c>
      <c r="B142" s="6" t="s">
        <v>182</v>
      </c>
      <c r="C142" s="1" t="s">
        <v>183</v>
      </c>
      <c r="D142" s="8" t="s">
        <v>28</v>
      </c>
      <c r="E142" s="8">
        <v>16</v>
      </c>
      <c r="F142" s="4"/>
      <c r="G142" s="4"/>
      <c r="H142" s="4"/>
      <c r="I142" s="4" t="s">
        <v>23</v>
      </c>
      <c r="J142" s="9">
        <v>14241</v>
      </c>
      <c r="K142" s="14">
        <f t="shared" si="108"/>
        <v>6255.10308264869</v>
      </c>
      <c r="L142" s="15">
        <f t="shared" si="109"/>
        <v>0.061453263767253755</v>
      </c>
      <c r="M142" s="15">
        <f t="shared" si="110"/>
        <v>0.2552502982077608</v>
      </c>
      <c r="N142" s="15">
        <f t="shared" si="111"/>
        <v>0.3540050244571311</v>
      </c>
      <c r="O142" s="15">
        <f t="shared" si="112"/>
        <v>0.1380864130589236</v>
      </c>
      <c r="P142" s="15">
        <f t="shared" si="113"/>
        <v>0.049327424238500325</v>
      </c>
      <c r="Q142" s="15">
        <f t="shared" si="114"/>
        <v>0.028213490675477536</v>
      </c>
      <c r="R142" s="15">
        <f t="shared" si="115"/>
        <v>0.060115217962062595</v>
      </c>
      <c r="S142" s="15">
        <f t="shared" si="116"/>
        <v>0.05354886763289032</v>
      </c>
      <c r="T142" s="15">
        <f t="shared" si="117"/>
        <v>1</v>
      </c>
      <c r="U142" s="11">
        <v>89078923</v>
      </c>
      <c r="V142" s="11">
        <v>123542995</v>
      </c>
      <c r="W142" s="11">
        <v>48190302</v>
      </c>
      <c r="X142" s="11">
        <v>17214608</v>
      </c>
      <c r="Y142" s="11">
        <v>9846129</v>
      </c>
      <c r="Z142" s="11">
        <v>21446363</v>
      </c>
      <c r="AA142" s="11">
        <v>20979403</v>
      </c>
      <c r="AB142" s="11">
        <v>18687835</v>
      </c>
      <c r="AC142" s="11">
        <v>348986558</v>
      </c>
    </row>
    <row r="143" spans="1:29" ht="12.75">
      <c r="A143" s="8" t="s">
        <v>29</v>
      </c>
      <c r="B143" s="6" t="s">
        <v>226</v>
      </c>
      <c r="C143" s="1" t="s">
        <v>227</v>
      </c>
      <c r="D143" s="8" t="s">
        <v>28</v>
      </c>
      <c r="E143" s="8">
        <v>16</v>
      </c>
      <c r="F143" s="4"/>
      <c r="G143" s="4" t="s">
        <v>22</v>
      </c>
      <c r="H143" s="4"/>
      <c r="I143" s="4" t="s">
        <v>23</v>
      </c>
      <c r="J143" s="9">
        <v>21889</v>
      </c>
      <c r="K143" s="14">
        <f t="shared" si="108"/>
        <v>8524.738453104299</v>
      </c>
      <c r="L143" s="15">
        <f t="shared" si="109"/>
        <v>0.05709972380656654</v>
      </c>
      <c r="M143" s="15">
        <f t="shared" si="110"/>
        <v>0.38119188089362466</v>
      </c>
      <c r="N143" s="15">
        <f t="shared" si="111"/>
        <v>0.14902188301818955</v>
      </c>
      <c r="O143" s="15">
        <f t="shared" si="112"/>
        <v>0.16447604961676118</v>
      </c>
      <c r="P143" s="15">
        <f t="shared" si="113"/>
        <v>0.10978280409877593</v>
      </c>
      <c r="Q143" s="15">
        <f t="shared" si="114"/>
        <v>0.03419732304826031</v>
      </c>
      <c r="R143" s="15">
        <f t="shared" si="115"/>
        <v>0.06619858144437726</v>
      </c>
      <c r="S143" s="15">
        <f t="shared" si="116"/>
        <v>0.03803175407344457</v>
      </c>
      <c r="T143" s="15">
        <f t="shared" si="117"/>
        <v>1</v>
      </c>
      <c r="U143" s="11">
        <v>186598000</v>
      </c>
      <c r="V143" s="11">
        <v>72948000</v>
      </c>
      <c r="W143" s="11">
        <v>80513000</v>
      </c>
      <c r="X143" s="11">
        <v>53740000</v>
      </c>
      <c r="Y143" s="11">
        <v>16740000</v>
      </c>
      <c r="Z143" s="11">
        <v>27951000</v>
      </c>
      <c r="AA143" s="11">
        <v>32405000</v>
      </c>
      <c r="AB143" s="11">
        <v>18617000</v>
      </c>
      <c r="AC143" s="11">
        <v>489512000</v>
      </c>
    </row>
    <row r="144" spans="1:29" ht="12.75">
      <c r="A144" s="8" t="s">
        <v>29</v>
      </c>
      <c r="B144" s="6" t="s">
        <v>250</v>
      </c>
      <c r="C144" s="1" t="s">
        <v>251</v>
      </c>
      <c r="D144" s="8" t="s">
        <v>28</v>
      </c>
      <c r="E144" s="8">
        <v>16</v>
      </c>
      <c r="F144" s="4"/>
      <c r="G144" s="4"/>
      <c r="H144" s="4"/>
      <c r="I144" s="4" t="s">
        <v>23</v>
      </c>
      <c r="J144" s="9">
        <v>28178</v>
      </c>
      <c r="K144" s="14">
        <f t="shared" si="108"/>
        <v>6006.49836752076</v>
      </c>
      <c r="L144" s="15">
        <f t="shared" si="109"/>
        <v>0.09159247581626861</v>
      </c>
      <c r="M144" s="15">
        <f t="shared" si="110"/>
        <v>0.3451447536771593</v>
      </c>
      <c r="N144" s="15">
        <f t="shared" si="111"/>
        <v>0.14744649006709487</v>
      </c>
      <c r="O144" s="15">
        <f t="shared" si="112"/>
        <v>0.06355068153864746</v>
      </c>
      <c r="P144" s="15">
        <f t="shared" si="113"/>
        <v>0.17863307383104574</v>
      </c>
      <c r="Q144" s="15">
        <f t="shared" si="114"/>
        <v>0.046548034718907595</v>
      </c>
      <c r="R144" s="15">
        <f t="shared" si="115"/>
        <v>0.06252507712532626</v>
      </c>
      <c r="S144" s="15">
        <f t="shared" si="116"/>
        <v>0.06455941322555017</v>
      </c>
      <c r="T144" s="15">
        <f t="shared" si="117"/>
        <v>1.0000000000000002</v>
      </c>
      <c r="U144" s="11">
        <v>169251111</v>
      </c>
      <c r="V144" s="11">
        <v>72304394</v>
      </c>
      <c r="W144" s="11">
        <v>31163804</v>
      </c>
      <c r="X144" s="11">
        <v>87597583</v>
      </c>
      <c r="Y144" s="11">
        <v>22826094</v>
      </c>
      <c r="Z144" s="11">
        <v>44914860</v>
      </c>
      <c r="AA144" s="11">
        <v>30660871</v>
      </c>
      <c r="AB144" s="11">
        <v>31658463</v>
      </c>
      <c r="AC144" s="11">
        <v>490377180</v>
      </c>
    </row>
    <row r="145" spans="1:29" ht="12.75">
      <c r="A145" s="8" t="s">
        <v>29</v>
      </c>
      <c r="B145" s="6" t="s">
        <v>252</v>
      </c>
      <c r="C145" s="1" t="s">
        <v>253</v>
      </c>
      <c r="D145" s="8" t="s">
        <v>28</v>
      </c>
      <c r="E145" s="8">
        <v>16</v>
      </c>
      <c r="F145" s="4"/>
      <c r="G145" s="4"/>
      <c r="H145" s="4"/>
      <c r="I145" s="4" t="s">
        <v>23</v>
      </c>
      <c r="J145" s="9">
        <v>27077</v>
      </c>
      <c r="K145" s="14">
        <f t="shared" si="108"/>
        <v>4994.092809395428</v>
      </c>
      <c r="L145" s="15">
        <f t="shared" si="109"/>
        <v>0.07645898470924528</v>
      </c>
      <c r="M145" s="15">
        <f t="shared" si="110"/>
        <v>0.42629726844039995</v>
      </c>
      <c r="N145" s="15">
        <f t="shared" si="111"/>
        <v>0.036949582773429246</v>
      </c>
      <c r="O145" s="15">
        <f t="shared" si="112"/>
        <v>0.02291882327370675</v>
      </c>
      <c r="P145" s="15">
        <f t="shared" si="113"/>
        <v>0.12600938036481985</v>
      </c>
      <c r="Q145" s="15">
        <f t="shared" si="114"/>
        <v>0.14150174075653651</v>
      </c>
      <c r="R145" s="15">
        <f t="shared" si="115"/>
        <v>0.07004114913811615</v>
      </c>
      <c r="S145" s="15">
        <f t="shared" si="116"/>
        <v>0.09982307054374626</v>
      </c>
      <c r="T145" s="15">
        <f t="shared" si="117"/>
        <v>1</v>
      </c>
      <c r="U145" s="11">
        <v>135225051</v>
      </c>
      <c r="V145" s="11">
        <v>11720716</v>
      </c>
      <c r="W145" s="11">
        <v>7270042</v>
      </c>
      <c r="X145" s="11">
        <v>39971227</v>
      </c>
      <c r="Y145" s="11">
        <v>44885533</v>
      </c>
      <c r="Z145" s="11">
        <v>24253428</v>
      </c>
      <c r="AA145" s="11">
        <v>22217637</v>
      </c>
      <c r="AB145" s="11">
        <v>31664711</v>
      </c>
      <c r="AC145" s="11">
        <v>317208345</v>
      </c>
    </row>
    <row r="146" spans="1:29" ht="12.75">
      <c r="A146" s="8" t="s">
        <v>29</v>
      </c>
      <c r="B146" s="6" t="s">
        <v>256</v>
      </c>
      <c r="C146" s="1" t="s">
        <v>257</v>
      </c>
      <c r="D146" s="8" t="s">
        <v>28</v>
      </c>
      <c r="E146" s="8">
        <v>16</v>
      </c>
      <c r="F146" s="4"/>
      <c r="G146" s="4"/>
      <c r="H146" s="4"/>
      <c r="I146" s="4" t="s">
        <v>23</v>
      </c>
      <c r="J146" s="9">
        <v>19298</v>
      </c>
      <c r="K146" s="14">
        <f t="shared" si="108"/>
        <v>5927.467354129962</v>
      </c>
      <c r="L146" s="15">
        <f t="shared" si="109"/>
        <v>0.09894604474405069</v>
      </c>
      <c r="M146" s="15">
        <f t="shared" si="110"/>
        <v>0.42226127817862036</v>
      </c>
      <c r="N146" s="15">
        <f t="shared" si="111"/>
        <v>0.11374759571084268</v>
      </c>
      <c r="O146" s="15">
        <f t="shared" si="112"/>
        <v>0.03754339553502296</v>
      </c>
      <c r="P146" s="15">
        <f t="shared" si="113"/>
        <v>0.09813097103032174</v>
      </c>
      <c r="Q146" s="15">
        <f t="shared" si="114"/>
        <v>0.07872327294095804</v>
      </c>
      <c r="R146" s="15">
        <f t="shared" si="115"/>
        <v>0.1125911086638937</v>
      </c>
      <c r="S146" s="15">
        <f t="shared" si="116"/>
        <v>0.03805633319628983</v>
      </c>
      <c r="T146" s="15">
        <f t="shared" si="117"/>
        <v>1</v>
      </c>
      <c r="U146" s="11">
        <v>114388265</v>
      </c>
      <c r="V146" s="11">
        <v>30813600</v>
      </c>
      <c r="W146" s="11">
        <v>10170300</v>
      </c>
      <c r="X146" s="11">
        <v>26583142</v>
      </c>
      <c r="Y146" s="11">
        <v>21325703</v>
      </c>
      <c r="Z146" s="11">
        <v>26803941</v>
      </c>
      <c r="AA146" s="11">
        <v>30500314</v>
      </c>
      <c r="AB146" s="11">
        <v>10309252</v>
      </c>
      <c r="AC146" s="11">
        <v>270894517</v>
      </c>
    </row>
    <row r="147" spans="1:29" ht="12.75">
      <c r="A147" s="8" t="s">
        <v>29</v>
      </c>
      <c r="B147" s="6" t="s">
        <v>260</v>
      </c>
      <c r="C147" s="1" t="s">
        <v>261</v>
      </c>
      <c r="D147" s="8" t="s">
        <v>28</v>
      </c>
      <c r="E147" s="8">
        <v>16</v>
      </c>
      <c r="F147" s="4"/>
      <c r="G147" s="4"/>
      <c r="H147" s="4"/>
      <c r="I147" s="4" t="s">
        <v>23</v>
      </c>
      <c r="J147" s="9">
        <v>11084</v>
      </c>
      <c r="K147" s="14">
        <f t="shared" si="108"/>
        <v>7661.612775171418</v>
      </c>
      <c r="L147" s="15">
        <f t="shared" si="109"/>
        <v>0.09395220830339765</v>
      </c>
      <c r="M147" s="15">
        <f t="shared" si="110"/>
        <v>0.40316298967177183</v>
      </c>
      <c r="N147" s="15">
        <f t="shared" si="111"/>
        <v>0.17115241841965234</v>
      </c>
      <c r="O147" s="15">
        <f t="shared" si="112"/>
        <v>0.033807778682406475</v>
      </c>
      <c r="P147" s="15">
        <f t="shared" si="113"/>
        <v>0.11043652883412435</v>
      </c>
      <c r="Q147" s="15">
        <f t="shared" si="114"/>
        <v>0.041094257600010196</v>
      </c>
      <c r="R147" s="15">
        <f t="shared" si="115"/>
        <v>0.08759120483658199</v>
      </c>
      <c r="S147" s="15">
        <f t="shared" si="116"/>
        <v>0.05880261365205516</v>
      </c>
      <c r="T147" s="15">
        <f t="shared" si="117"/>
        <v>1</v>
      </c>
      <c r="U147" s="11">
        <v>84921316</v>
      </c>
      <c r="V147" s="11">
        <v>36051148</v>
      </c>
      <c r="W147" s="11">
        <v>7121192</v>
      </c>
      <c r="X147" s="11">
        <v>23262094</v>
      </c>
      <c r="Y147" s="11">
        <v>8655999</v>
      </c>
      <c r="Z147" s="11">
        <v>19789875</v>
      </c>
      <c r="AA147" s="11">
        <v>18450008</v>
      </c>
      <c r="AB147" s="11">
        <v>12386046</v>
      </c>
      <c r="AC147" s="11">
        <v>210637678</v>
      </c>
    </row>
    <row r="148" spans="1:29" ht="12.75">
      <c r="A148" s="8" t="s">
        <v>29</v>
      </c>
      <c r="B148" s="6" t="s">
        <v>262</v>
      </c>
      <c r="C148" s="1" t="s">
        <v>263</v>
      </c>
      <c r="D148" s="8" t="s">
        <v>28</v>
      </c>
      <c r="E148" s="8">
        <v>16</v>
      </c>
      <c r="F148" s="4"/>
      <c r="G148" s="4"/>
      <c r="H148" s="4"/>
      <c r="I148" s="4" t="s">
        <v>23</v>
      </c>
      <c r="J148" s="9">
        <v>15194</v>
      </c>
      <c r="K148" s="14">
        <f t="shared" si="108"/>
        <v>5257.793668553376</v>
      </c>
      <c r="L148" s="15">
        <f t="shared" si="109"/>
        <v>0.08072928713170414</v>
      </c>
      <c r="M148" s="15">
        <f t="shared" si="110"/>
        <v>0.3607785700585432</v>
      </c>
      <c r="N148" s="15">
        <f t="shared" si="111"/>
        <v>0.1533928320453499</v>
      </c>
      <c r="O148" s="15">
        <f t="shared" si="112"/>
        <v>0.03553835413202627</v>
      </c>
      <c r="P148" s="15">
        <f t="shared" si="113"/>
        <v>0.07468321965223569</v>
      </c>
      <c r="Q148" s="15">
        <f t="shared" si="114"/>
        <v>0.06265034064903602</v>
      </c>
      <c r="R148" s="15">
        <f t="shared" si="115"/>
        <v>0.10014582583159452</v>
      </c>
      <c r="S148" s="15">
        <f t="shared" si="116"/>
        <v>0.13208157049951028</v>
      </c>
      <c r="T148" s="15">
        <f t="shared" si="117"/>
        <v>1</v>
      </c>
      <c r="U148" s="11">
        <v>79886917</v>
      </c>
      <c r="V148" s="11">
        <v>33965655</v>
      </c>
      <c r="W148" s="11">
        <v>7869230</v>
      </c>
      <c r="X148" s="11">
        <v>16537047</v>
      </c>
      <c r="Y148" s="11">
        <v>13872616</v>
      </c>
      <c r="Z148" s="11">
        <v>17875823</v>
      </c>
      <c r="AA148" s="11">
        <v>22175212</v>
      </c>
      <c r="AB148" s="11">
        <v>29246719</v>
      </c>
      <c r="AC148" s="11">
        <v>221429219</v>
      </c>
    </row>
    <row r="149" spans="1:29" ht="12.75">
      <c r="A149" s="8" t="s">
        <v>29</v>
      </c>
      <c r="B149" s="6" t="s">
        <v>264</v>
      </c>
      <c r="C149" s="1" t="s">
        <v>265</v>
      </c>
      <c r="D149" s="8" t="s">
        <v>28</v>
      </c>
      <c r="E149" s="8">
        <v>16</v>
      </c>
      <c r="F149" s="4"/>
      <c r="G149" s="4"/>
      <c r="H149" s="4"/>
      <c r="I149" s="4" t="s">
        <v>23</v>
      </c>
      <c r="J149" s="9">
        <v>25796</v>
      </c>
      <c r="K149" s="14">
        <f t="shared" si="108"/>
        <v>6411.6812296480075</v>
      </c>
      <c r="L149" s="15">
        <f t="shared" si="109"/>
        <v>0.09173478548592101</v>
      </c>
      <c r="M149" s="15">
        <f t="shared" si="110"/>
        <v>0.4206187920982192</v>
      </c>
      <c r="N149" s="15">
        <f t="shared" si="111"/>
        <v>0.11102603886254844</v>
      </c>
      <c r="O149" s="15">
        <f t="shared" si="112"/>
        <v>0.02340439850140081</v>
      </c>
      <c r="P149" s="15">
        <f t="shared" si="113"/>
        <v>0.1263748072968147</v>
      </c>
      <c r="Q149" s="15">
        <f t="shared" si="114"/>
        <v>0.07051633368268652</v>
      </c>
      <c r="R149" s="15">
        <f t="shared" si="115"/>
        <v>0.10103632363904728</v>
      </c>
      <c r="S149" s="15">
        <f t="shared" si="116"/>
        <v>0.05528852043336207</v>
      </c>
      <c r="T149" s="15">
        <f t="shared" si="117"/>
        <v>1</v>
      </c>
      <c r="U149" s="11">
        <v>165395729</v>
      </c>
      <c r="V149" s="11">
        <v>43657661</v>
      </c>
      <c r="W149" s="11">
        <v>9203078</v>
      </c>
      <c r="X149" s="11">
        <v>49693104</v>
      </c>
      <c r="Y149" s="11">
        <v>27728434</v>
      </c>
      <c r="Z149" s="11">
        <v>36071954</v>
      </c>
      <c r="AA149" s="11">
        <v>39729505</v>
      </c>
      <c r="AB149" s="11">
        <v>21740553</v>
      </c>
      <c r="AC149" s="11">
        <v>393220018</v>
      </c>
    </row>
    <row r="150" spans="1:29" ht="12.75">
      <c r="A150" s="8" t="s">
        <v>29</v>
      </c>
      <c r="B150" s="6" t="s">
        <v>268</v>
      </c>
      <c r="C150" s="1" t="s">
        <v>269</v>
      </c>
      <c r="D150" s="8" t="s">
        <v>28</v>
      </c>
      <c r="E150" s="8">
        <v>16</v>
      </c>
      <c r="F150" s="4"/>
      <c r="G150" s="4"/>
      <c r="H150" s="4"/>
      <c r="I150" s="4" t="s">
        <v>23</v>
      </c>
      <c r="J150" s="9">
        <v>12721</v>
      </c>
      <c r="K150" s="14">
        <f t="shared" si="108"/>
        <v>7266.418992217593</v>
      </c>
      <c r="L150" s="86">
        <f t="shared" si="109"/>
        <v>0.09429251612840941</v>
      </c>
      <c r="M150" s="86">
        <f t="shared" si="110"/>
        <v>0.25821443572981595</v>
      </c>
      <c r="N150" s="86">
        <f t="shared" si="111"/>
        <v>0.29581674981721984</v>
      </c>
      <c r="O150" s="86">
        <f t="shared" si="112"/>
        <v>0.11029608126871547</v>
      </c>
      <c r="P150" s="86">
        <f t="shared" si="113"/>
        <v>0.07210110048443108</v>
      </c>
      <c r="Q150" s="86">
        <f t="shared" si="114"/>
        <v>0.033719208059364236</v>
      </c>
      <c r="R150" s="86">
        <f t="shared" si="115"/>
        <v>0.0773266763055875</v>
      </c>
      <c r="S150" s="86">
        <f t="shared" si="116"/>
        <v>0.058233232206456514</v>
      </c>
      <c r="T150" s="86">
        <f t="shared" si="117"/>
        <v>1</v>
      </c>
      <c r="U150" s="11">
        <v>92436116</v>
      </c>
      <c r="V150" s="11">
        <v>105897067</v>
      </c>
      <c r="W150" s="11">
        <v>39484010</v>
      </c>
      <c r="X150" s="11">
        <v>25810895</v>
      </c>
      <c r="Y150" s="11">
        <v>12070869</v>
      </c>
      <c r="Z150" s="11">
        <v>33755022</v>
      </c>
      <c r="AA150" s="11">
        <v>27681557</v>
      </c>
      <c r="AB150" s="11">
        <v>20846448</v>
      </c>
      <c r="AC150" s="11">
        <v>357981984</v>
      </c>
    </row>
    <row r="151" spans="12:20" ht="12.75">
      <c r="L151" s="38">
        <f>SUM(L136:L150)</f>
        <v>1.2646456488139497</v>
      </c>
      <c r="M151" s="38">
        <f aca="true" t="shared" si="118" ref="M151:T151">SUM(M136:M150)</f>
        <v>5.531534279301001</v>
      </c>
      <c r="N151" s="38">
        <f t="shared" si="118"/>
        <v>2.758410248926505</v>
      </c>
      <c r="O151" s="38">
        <f t="shared" si="118"/>
        <v>0.934684834237746</v>
      </c>
      <c r="P151" s="38">
        <f t="shared" si="118"/>
        <v>1.5128175420502727</v>
      </c>
      <c r="Q151" s="38">
        <f t="shared" si="118"/>
        <v>0.8251646428165279</v>
      </c>
      <c r="R151" s="38">
        <f t="shared" si="118"/>
        <v>1.2905180228719813</v>
      </c>
      <c r="S151" s="38">
        <f t="shared" si="118"/>
        <v>0.8822247789015758</v>
      </c>
      <c r="T151" s="38">
        <f t="shared" si="118"/>
        <v>14.99999999791956</v>
      </c>
    </row>
    <row r="152" spans="12:20" ht="12.75">
      <c r="L152" s="93">
        <f>L151/15</f>
        <v>0.08430970992092998</v>
      </c>
      <c r="M152" s="93">
        <f aca="true" t="shared" si="119" ref="M152:S152">M151/15</f>
        <v>0.36876895195340004</v>
      </c>
      <c r="N152" s="93">
        <f t="shared" si="119"/>
        <v>0.18389401659510035</v>
      </c>
      <c r="O152" s="93">
        <f t="shared" si="119"/>
        <v>0.062312322282516396</v>
      </c>
      <c r="P152" s="93">
        <f t="shared" si="119"/>
        <v>0.10085450280335152</v>
      </c>
      <c r="Q152" s="93">
        <f t="shared" si="119"/>
        <v>0.055010976187768526</v>
      </c>
      <c r="R152" s="93">
        <f t="shared" si="119"/>
        <v>0.08603453485813209</v>
      </c>
      <c r="S152" s="93">
        <f t="shared" si="119"/>
        <v>0.058814985260105056</v>
      </c>
      <c r="T152" s="86">
        <f>SUM(L152:S152)</f>
        <v>0.9999999998613038</v>
      </c>
    </row>
    <row r="153" spans="7:13" ht="12.75">
      <c r="G153" s="89"/>
      <c r="H153" s="89"/>
      <c r="I153" s="89" t="s">
        <v>351</v>
      </c>
      <c r="J153" s="89"/>
      <c r="K153" s="90"/>
      <c r="L153" s="91"/>
      <c r="M153" s="92">
        <f>M152+N152+O152</f>
        <v>0.6149752908310168</v>
      </c>
    </row>
  </sheetData>
  <sheetProtection/>
  <printOptions/>
  <pageMargins left="0.5" right="0.5" top="0.75" bottom="0.75" header="0.5" footer="0.5"/>
  <pageSetup fitToHeight="3" fitToWidth="1" orientation="landscape" scale="46" r:id="rId1"/>
  <headerFooter alignWithMargins="0">
    <oddFooter>&amp;LResponse to Faculty Resolution-Appendix B&amp;C&amp;P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3"/>
  <sheetViews>
    <sheetView zoomScalePageLayoutView="0" workbookViewId="0" topLeftCell="R10">
      <selection activeCell="S3" sqref="S3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24.00390625" style="0" customWidth="1"/>
    <col min="4" max="4" width="8.421875" style="0" customWidth="1"/>
    <col min="5" max="5" width="4.8515625" style="0" customWidth="1"/>
    <col min="6" max="6" width="6.00390625" style="0" customWidth="1"/>
    <col min="7" max="7" width="5.8515625" style="0" customWidth="1"/>
    <col min="8" max="8" width="3.8515625" style="0" customWidth="1"/>
    <col min="9" max="9" width="6.28125" style="0" customWidth="1"/>
    <col min="10" max="10" width="7.8515625" style="0" customWidth="1"/>
    <col min="11" max="11" width="8.421875" style="0" customWidth="1"/>
    <col min="12" max="12" width="8.57421875" style="0" customWidth="1"/>
    <col min="13" max="13" width="7.7109375" style="0" customWidth="1"/>
    <col min="14" max="14" width="8.28125" style="0" customWidth="1"/>
    <col min="15" max="15" width="7.140625" style="0" customWidth="1"/>
    <col min="16" max="16" width="7.28125" style="0" customWidth="1"/>
    <col min="17" max="18" width="8.57421875" style="0" customWidth="1"/>
    <col min="19" max="19" width="6.57421875" style="0" customWidth="1"/>
    <col min="20" max="20" width="8.140625" style="0" customWidth="1"/>
    <col min="21" max="21" width="12.421875" style="0" customWidth="1"/>
    <col min="22" max="22" width="12.28125" style="0" customWidth="1"/>
    <col min="23" max="23" width="12.00390625" style="0" customWidth="1"/>
    <col min="24" max="24" width="11.8515625" style="0" customWidth="1"/>
    <col min="25" max="25" width="12.00390625" style="0" customWidth="1"/>
    <col min="26" max="26" width="11.8515625" style="0" customWidth="1"/>
    <col min="27" max="27" width="13.140625" style="0" customWidth="1"/>
    <col min="28" max="28" width="12.57421875" style="0" customWidth="1"/>
    <col min="29" max="29" width="13.421875" style="0" customWidth="1"/>
  </cols>
  <sheetData>
    <row r="1" ht="12.75">
      <c r="A1" s="97" t="s">
        <v>354</v>
      </c>
    </row>
    <row r="2" spans="1:29" ht="76.5">
      <c r="A2" s="7" t="s">
        <v>0</v>
      </c>
      <c r="B2" s="5" t="s">
        <v>1</v>
      </c>
      <c r="C2" s="2" t="s">
        <v>2</v>
      </c>
      <c r="D2" s="7" t="s">
        <v>3</v>
      </c>
      <c r="E2" s="7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0" t="s">
        <v>302</v>
      </c>
      <c r="K2" s="13" t="s">
        <v>303</v>
      </c>
      <c r="L2" s="10" t="s">
        <v>304</v>
      </c>
      <c r="M2" s="10" t="s">
        <v>326</v>
      </c>
      <c r="N2" s="10" t="s">
        <v>327</v>
      </c>
      <c r="O2" s="10" t="s">
        <v>328</v>
      </c>
      <c r="P2" s="10" t="s">
        <v>329</v>
      </c>
      <c r="Q2" s="10" t="s">
        <v>352</v>
      </c>
      <c r="R2" s="10" t="s">
        <v>330</v>
      </c>
      <c r="S2" s="10" t="s">
        <v>355</v>
      </c>
      <c r="T2" s="10" t="s">
        <v>332</v>
      </c>
      <c r="U2" s="12" t="s">
        <v>9</v>
      </c>
      <c r="V2" s="12" t="s">
        <v>10</v>
      </c>
      <c r="W2" s="12" t="s">
        <v>11</v>
      </c>
      <c r="X2" s="12" t="s">
        <v>12</v>
      </c>
      <c r="Y2" s="12" t="s">
        <v>13</v>
      </c>
      <c r="Z2" s="12" t="s">
        <v>14</v>
      </c>
      <c r="AA2" s="12" t="s">
        <v>15</v>
      </c>
      <c r="AB2" s="12" t="s">
        <v>16</v>
      </c>
      <c r="AC2" s="12" t="s">
        <v>17</v>
      </c>
    </row>
    <row r="4" spans="1:29" ht="12.75">
      <c r="A4" s="8" t="s">
        <v>29</v>
      </c>
      <c r="B4" s="6" t="s">
        <v>42</v>
      </c>
      <c r="C4" s="1" t="s">
        <v>43</v>
      </c>
      <c r="D4" s="8" t="s">
        <v>21</v>
      </c>
      <c r="E4" s="8">
        <v>15</v>
      </c>
      <c r="F4" s="4" t="s">
        <v>22</v>
      </c>
      <c r="G4" s="4" t="s">
        <v>22</v>
      </c>
      <c r="H4" s="4" t="s">
        <v>22</v>
      </c>
      <c r="I4" s="4" t="s">
        <v>23</v>
      </c>
      <c r="J4" s="9"/>
      <c r="K4" s="14">
        <f aca="true" t="shared" si="0" ref="K4:K27">IF(J4&gt;0,U4/J4,"")</f>
      </c>
      <c r="L4" s="15">
        <f aca="true" t="shared" si="1" ref="L4:L27">IF(AC4&gt;0,Z4/AC4,"")</f>
        <v>0.07172975751625511</v>
      </c>
      <c r="M4" s="15">
        <f aca="true" t="shared" si="2" ref="M4:M21">U4/AC4</f>
        <v>0.33106024118704036</v>
      </c>
      <c r="N4" s="15">
        <f aca="true" t="shared" si="3" ref="N4:N21">V4/AC4</f>
        <v>0.35681603467758366</v>
      </c>
      <c r="O4" s="15">
        <f aca="true" t="shared" si="4" ref="O4:O21">W4/AC4</f>
        <v>0.04843307152251635</v>
      </c>
      <c r="P4" s="15">
        <f aca="true" t="shared" si="5" ref="P4:P21">X4/AC4</f>
        <v>0.07091352833299372</v>
      </c>
      <c r="Q4" s="15">
        <f aca="true" t="shared" si="6" ref="Q4:Q21">Y4/AC4</f>
        <v>0.024140701702387787</v>
      </c>
      <c r="R4" s="15">
        <f aca="true" t="shared" si="7" ref="R4:R21">AA4/AC4</f>
        <v>0.058609886445732916</v>
      </c>
      <c r="S4" s="15">
        <f aca="true" t="shared" si="8" ref="S4:S21">AB4/AC4</f>
        <v>0.03829677861549006</v>
      </c>
      <c r="T4" s="15">
        <f aca="true" t="shared" si="9" ref="T4:T21">SUM(L4:S4)</f>
        <v>1</v>
      </c>
      <c r="U4" s="11">
        <v>285946000</v>
      </c>
      <c r="V4" s="11">
        <v>308192000</v>
      </c>
      <c r="W4" s="11">
        <v>41833000</v>
      </c>
      <c r="X4" s="11">
        <v>61250000</v>
      </c>
      <c r="Y4" s="11">
        <v>20851000</v>
      </c>
      <c r="Z4" s="11">
        <v>61955000</v>
      </c>
      <c r="AA4" s="11">
        <v>50623000</v>
      </c>
      <c r="AB4" s="11">
        <v>33078000</v>
      </c>
      <c r="AC4" s="11">
        <v>863728000</v>
      </c>
    </row>
    <row r="5" spans="1:29" ht="12.75">
      <c r="A5" s="8" t="s">
        <v>29</v>
      </c>
      <c r="B5" s="6" t="s">
        <v>50</v>
      </c>
      <c r="C5" s="1" t="s">
        <v>51</v>
      </c>
      <c r="D5" s="8" t="s">
        <v>21</v>
      </c>
      <c r="E5" s="8">
        <v>15</v>
      </c>
      <c r="F5" s="4" t="s">
        <v>22</v>
      </c>
      <c r="G5" s="4"/>
      <c r="H5" s="4" t="s">
        <v>22</v>
      </c>
      <c r="I5" s="4"/>
      <c r="J5" s="9"/>
      <c r="K5" s="14">
        <f t="shared" si="0"/>
      </c>
      <c r="L5" s="15">
        <f t="shared" si="1"/>
        <v>0.06594326740182449</v>
      </c>
      <c r="M5" s="15">
        <f t="shared" si="2"/>
        <v>0.34099713245744406</v>
      </c>
      <c r="N5" s="15">
        <f t="shared" si="3"/>
        <v>0.30109104006668963</v>
      </c>
      <c r="O5" s="15">
        <f t="shared" si="4"/>
        <v>0.05149322938762325</v>
      </c>
      <c r="P5" s="15">
        <f t="shared" si="5"/>
        <v>0.10998404239024386</v>
      </c>
      <c r="Q5" s="15">
        <f t="shared" si="6"/>
        <v>0.04029041178802279</v>
      </c>
      <c r="R5" s="15">
        <f t="shared" si="7"/>
        <v>0.056806862793333635</v>
      </c>
      <c r="S5" s="15">
        <f t="shared" si="8"/>
        <v>0.033394013714818295</v>
      </c>
      <c r="T5" s="15">
        <f t="shared" si="9"/>
        <v>1</v>
      </c>
      <c r="U5" s="11">
        <v>367332000</v>
      </c>
      <c r="V5" s="11">
        <v>324344000</v>
      </c>
      <c r="W5" s="11">
        <v>55470000</v>
      </c>
      <c r="X5" s="11">
        <v>118478000</v>
      </c>
      <c r="Y5" s="11">
        <v>43402000</v>
      </c>
      <c r="Z5" s="11">
        <v>71036000</v>
      </c>
      <c r="AA5" s="11">
        <v>61194000</v>
      </c>
      <c r="AB5" s="11">
        <v>35973000</v>
      </c>
      <c r="AC5" s="11">
        <v>1077229000</v>
      </c>
    </row>
    <row r="6" spans="1:29" ht="12.75">
      <c r="A6" s="8" t="s">
        <v>29</v>
      </c>
      <c r="B6" s="6" t="s">
        <v>52</v>
      </c>
      <c r="C6" s="1" t="s">
        <v>53</v>
      </c>
      <c r="D6" s="8" t="s">
        <v>21</v>
      </c>
      <c r="E6" s="8">
        <v>15</v>
      </c>
      <c r="F6" s="4" t="s">
        <v>22</v>
      </c>
      <c r="G6" s="4"/>
      <c r="H6" s="4" t="s">
        <v>22</v>
      </c>
      <c r="I6" s="4"/>
      <c r="J6" s="9"/>
      <c r="K6" s="14">
        <f t="shared" si="0"/>
      </c>
      <c r="L6" s="15">
        <f t="shared" si="1"/>
        <v>0.05203013181631277</v>
      </c>
      <c r="M6" s="15">
        <f t="shared" si="2"/>
        <v>0.43633816193705327</v>
      </c>
      <c r="N6" s="15">
        <f t="shared" si="3"/>
        <v>0.22142537723610778</v>
      </c>
      <c r="O6" s="15">
        <f t="shared" si="4"/>
        <v>0.015601701802454128</v>
      </c>
      <c r="P6" s="15">
        <f t="shared" si="5"/>
        <v>0.11603878204551339</v>
      </c>
      <c r="Q6" s="15">
        <f t="shared" si="6"/>
        <v>0.059276498595445336</v>
      </c>
      <c r="R6" s="15">
        <f t="shared" si="7"/>
        <v>0.045080043694179506</v>
      </c>
      <c r="S6" s="15">
        <f t="shared" si="8"/>
        <v>0.05420930287293384</v>
      </c>
      <c r="T6" s="15">
        <f t="shared" si="9"/>
        <v>1.0000000000000002</v>
      </c>
      <c r="U6" s="11">
        <v>315164000</v>
      </c>
      <c r="V6" s="11">
        <v>159934000</v>
      </c>
      <c r="W6" s="11">
        <v>11269000</v>
      </c>
      <c r="X6" s="11">
        <v>83814000</v>
      </c>
      <c r="Y6" s="11">
        <v>42815000</v>
      </c>
      <c r="Z6" s="11">
        <v>37581000</v>
      </c>
      <c r="AA6" s="11">
        <v>32561000</v>
      </c>
      <c r="AB6" s="11">
        <v>39155000</v>
      </c>
      <c r="AC6" s="11">
        <v>722293000</v>
      </c>
    </row>
    <row r="7" spans="1:29" ht="12.75">
      <c r="A7" s="8" t="s">
        <v>29</v>
      </c>
      <c r="B7" s="6" t="s">
        <v>54</v>
      </c>
      <c r="C7" s="1" t="s">
        <v>55</v>
      </c>
      <c r="D7" s="8" t="s">
        <v>21</v>
      </c>
      <c r="E7" s="8">
        <v>15</v>
      </c>
      <c r="F7" s="4" t="s">
        <v>22</v>
      </c>
      <c r="G7" s="4"/>
      <c r="H7" s="4" t="s">
        <v>22</v>
      </c>
      <c r="I7" s="4"/>
      <c r="J7" s="9"/>
      <c r="K7" s="14">
        <f t="shared" si="0"/>
      </c>
      <c r="L7" s="15">
        <f t="shared" si="1"/>
        <v>0.05492197416167649</v>
      </c>
      <c r="M7" s="15">
        <f t="shared" si="2"/>
        <v>0.40176065054009785</v>
      </c>
      <c r="N7" s="15">
        <f t="shared" si="3"/>
        <v>0.2827563687306779</v>
      </c>
      <c r="O7" s="15">
        <f t="shared" si="4"/>
        <v>0.02386489916944484</v>
      </c>
      <c r="P7" s="15">
        <f t="shared" si="5"/>
        <v>0.13209145060119132</v>
      </c>
      <c r="Q7" s="15">
        <f t="shared" si="6"/>
        <v>0.02896673039347353</v>
      </c>
      <c r="R7" s="15">
        <f t="shared" si="7"/>
        <v>0.03568227183433137</v>
      </c>
      <c r="S7" s="15">
        <f t="shared" si="8"/>
        <v>0.03995565456910672</v>
      </c>
      <c r="T7" s="15">
        <f t="shared" si="9"/>
        <v>1</v>
      </c>
      <c r="U7" s="11">
        <v>762835000</v>
      </c>
      <c r="V7" s="11">
        <v>536878000</v>
      </c>
      <c r="W7" s="11">
        <v>45313000</v>
      </c>
      <c r="X7" s="11">
        <v>250806000</v>
      </c>
      <c r="Y7" s="11">
        <v>55000000</v>
      </c>
      <c r="Z7" s="11">
        <v>104282000</v>
      </c>
      <c r="AA7" s="11">
        <v>67751000</v>
      </c>
      <c r="AB7" s="11">
        <v>75865000</v>
      </c>
      <c r="AC7" s="11">
        <v>1898730000</v>
      </c>
    </row>
    <row r="8" spans="1:29" ht="12.75">
      <c r="A8" s="8" t="s">
        <v>29</v>
      </c>
      <c r="B8" s="6" t="s">
        <v>58</v>
      </c>
      <c r="C8" s="1" t="s">
        <v>59</v>
      </c>
      <c r="D8" s="8" t="s">
        <v>21</v>
      </c>
      <c r="E8" s="8">
        <v>15</v>
      </c>
      <c r="F8" s="4" t="s">
        <v>22</v>
      </c>
      <c r="G8" s="4"/>
      <c r="H8" s="4" t="s">
        <v>22</v>
      </c>
      <c r="I8" s="4"/>
      <c r="J8" s="9"/>
      <c r="K8" s="14">
        <f t="shared" si="0"/>
      </c>
      <c r="L8" s="15">
        <f t="shared" si="1"/>
        <v>0.06528128195766648</v>
      </c>
      <c r="M8" s="15">
        <f t="shared" si="2"/>
        <v>0.2838231314017507</v>
      </c>
      <c r="N8" s="15">
        <f t="shared" si="3"/>
        <v>0.39864186161410853</v>
      </c>
      <c r="O8" s="15">
        <f t="shared" si="4"/>
        <v>0.011253639654661937</v>
      </c>
      <c r="P8" s="15">
        <f t="shared" si="5"/>
        <v>0.13406371643480045</v>
      </c>
      <c r="Q8" s="15">
        <f t="shared" si="6"/>
        <v>0.0359070210141808</v>
      </c>
      <c r="R8" s="15">
        <f t="shared" si="7"/>
        <v>0.03581438351561123</v>
      </c>
      <c r="S8" s="15">
        <f t="shared" si="8"/>
        <v>0.03521496440721991</v>
      </c>
      <c r="T8" s="15">
        <f t="shared" si="9"/>
        <v>1</v>
      </c>
      <c r="U8" s="11">
        <v>312508000</v>
      </c>
      <c r="V8" s="11">
        <v>438931000</v>
      </c>
      <c r="W8" s="11">
        <v>12391000</v>
      </c>
      <c r="X8" s="11">
        <v>147613000</v>
      </c>
      <c r="Y8" s="11">
        <v>39536000</v>
      </c>
      <c r="Z8" s="11">
        <v>71879000</v>
      </c>
      <c r="AA8" s="11">
        <v>39434000</v>
      </c>
      <c r="AB8" s="11">
        <v>38774000</v>
      </c>
      <c r="AC8" s="11">
        <v>1101066000</v>
      </c>
    </row>
    <row r="9" spans="1:29" ht="12.75">
      <c r="A9" s="8" t="s">
        <v>29</v>
      </c>
      <c r="B9" s="6" t="s">
        <v>84</v>
      </c>
      <c r="C9" s="1" t="s">
        <v>85</v>
      </c>
      <c r="D9" s="8" t="s">
        <v>21</v>
      </c>
      <c r="E9" s="8">
        <v>15</v>
      </c>
      <c r="F9" s="4" t="s">
        <v>22</v>
      </c>
      <c r="G9" s="4"/>
      <c r="H9" s="4" t="s">
        <v>22</v>
      </c>
      <c r="I9" s="4"/>
      <c r="J9" s="9"/>
      <c r="K9" s="14">
        <f t="shared" si="0"/>
      </c>
      <c r="L9" s="15">
        <f t="shared" si="1"/>
        <v>0.0799002040755772</v>
      </c>
      <c r="M9" s="15">
        <f t="shared" si="2"/>
        <v>0.36248058974215264</v>
      </c>
      <c r="N9" s="15">
        <f t="shared" si="3"/>
        <v>0.3062221621461234</v>
      </c>
      <c r="O9" s="15">
        <f t="shared" si="4"/>
        <v>0.08658128900596401</v>
      </c>
      <c r="P9" s="15">
        <f t="shared" si="5"/>
        <v>0.07485930653866062</v>
      </c>
      <c r="Q9" s="15">
        <f t="shared" si="6"/>
        <v>0.02375881497697144</v>
      </c>
      <c r="R9" s="15">
        <f t="shared" si="7"/>
        <v>0.05805686422545241</v>
      </c>
      <c r="S9" s="15">
        <f t="shared" si="8"/>
        <v>0.008140769289098276</v>
      </c>
      <c r="T9" s="15">
        <f t="shared" si="9"/>
        <v>0.9999999999999999</v>
      </c>
      <c r="U9" s="11">
        <v>439789000</v>
      </c>
      <c r="V9" s="11">
        <v>371532000</v>
      </c>
      <c r="W9" s="11">
        <v>105047000</v>
      </c>
      <c r="X9" s="11">
        <v>90825000</v>
      </c>
      <c r="Y9" s="11">
        <v>28826000</v>
      </c>
      <c r="Z9" s="11">
        <v>96941000</v>
      </c>
      <c r="AA9" s="11">
        <v>70439000</v>
      </c>
      <c r="AB9" s="11">
        <v>9877000</v>
      </c>
      <c r="AC9" s="11">
        <v>1213276000</v>
      </c>
    </row>
    <row r="10" spans="1:29" ht="12.75">
      <c r="A10" s="8" t="s">
        <v>29</v>
      </c>
      <c r="B10" s="6" t="s">
        <v>100</v>
      </c>
      <c r="C10" s="1" t="s">
        <v>101</v>
      </c>
      <c r="D10" s="8" t="s">
        <v>21</v>
      </c>
      <c r="E10" s="8">
        <v>15</v>
      </c>
      <c r="F10" s="4" t="s">
        <v>22</v>
      </c>
      <c r="G10" s="4"/>
      <c r="H10" s="4" t="s">
        <v>22</v>
      </c>
      <c r="I10" s="4"/>
      <c r="J10" s="9"/>
      <c r="K10" s="14">
        <f t="shared" si="0"/>
      </c>
      <c r="L10" s="15">
        <f t="shared" si="1"/>
        <v>0.023189267409850757</v>
      </c>
      <c r="M10" s="15">
        <f t="shared" si="2"/>
        <v>0.24457913987085686</v>
      </c>
      <c r="N10" s="15">
        <f t="shared" si="3"/>
        <v>0.29032853156571514</v>
      </c>
      <c r="O10" s="15">
        <f t="shared" si="4"/>
        <v>0.13050099516127137</v>
      </c>
      <c r="P10" s="15">
        <f t="shared" si="5"/>
        <v>0.11357807709500428</v>
      </c>
      <c r="Q10" s="15">
        <f t="shared" si="6"/>
        <v>0.03920570835566808</v>
      </c>
      <c r="R10" s="15">
        <f t="shared" si="7"/>
        <v>0.07577511004823193</v>
      </c>
      <c r="S10" s="15">
        <f t="shared" si="8"/>
        <v>0.08284317049340158</v>
      </c>
      <c r="T10" s="15">
        <f t="shared" si="9"/>
        <v>0.9999999999999999</v>
      </c>
      <c r="U10" s="11">
        <v>266929861</v>
      </c>
      <c r="V10" s="11">
        <v>316860034</v>
      </c>
      <c r="W10" s="11">
        <v>142426752</v>
      </c>
      <c r="X10" s="11">
        <v>123957343</v>
      </c>
      <c r="Y10" s="11">
        <v>42788499</v>
      </c>
      <c r="Z10" s="11">
        <v>25308405</v>
      </c>
      <c r="AA10" s="11">
        <v>82699774</v>
      </c>
      <c r="AB10" s="11">
        <v>90413745</v>
      </c>
      <c r="AC10" s="11">
        <v>1091384413</v>
      </c>
    </row>
    <row r="11" spans="1:29" ht="12.75">
      <c r="A11" s="8" t="s">
        <v>29</v>
      </c>
      <c r="B11" s="6" t="s">
        <v>110</v>
      </c>
      <c r="C11" s="1" t="s">
        <v>111</v>
      </c>
      <c r="D11" s="8" t="s">
        <v>21</v>
      </c>
      <c r="E11" s="8">
        <v>15</v>
      </c>
      <c r="F11" s="4" t="s">
        <v>22</v>
      </c>
      <c r="G11" s="4"/>
      <c r="H11" s="4" t="s">
        <v>22</v>
      </c>
      <c r="I11" s="4"/>
      <c r="J11" s="9"/>
      <c r="K11" s="14">
        <f t="shared" si="0"/>
      </c>
      <c r="L11" s="15">
        <f t="shared" si="1"/>
        <v>0.06396943773058411</v>
      </c>
      <c r="M11" s="15">
        <f t="shared" si="2"/>
        <v>0.2996638618081155</v>
      </c>
      <c r="N11" s="15">
        <f t="shared" si="3"/>
        <v>0.25663578728097874</v>
      </c>
      <c r="O11" s="15">
        <f t="shared" si="4"/>
        <v>0.11855962175770036</v>
      </c>
      <c r="P11" s="15">
        <f t="shared" si="5"/>
        <v>0.11237170215255024</v>
      </c>
      <c r="Q11" s="15">
        <f t="shared" si="6"/>
        <v>0.04400250433128019</v>
      </c>
      <c r="R11" s="15">
        <f t="shared" si="7"/>
        <v>0.06375848396415941</v>
      </c>
      <c r="S11" s="15">
        <f t="shared" si="8"/>
        <v>0.04103860097463145</v>
      </c>
      <c r="T11" s="15">
        <f t="shared" si="9"/>
        <v>0.9999999999999999</v>
      </c>
      <c r="U11" s="11">
        <v>163172192</v>
      </c>
      <c r="V11" s="11">
        <v>139742656</v>
      </c>
      <c r="W11" s="11">
        <v>64557779</v>
      </c>
      <c r="X11" s="11">
        <v>61188349</v>
      </c>
      <c r="Y11" s="11">
        <v>23960130</v>
      </c>
      <c r="Z11" s="11">
        <v>34832473</v>
      </c>
      <c r="AA11" s="11">
        <v>34717605</v>
      </c>
      <c r="AB11" s="11">
        <v>22346233</v>
      </c>
      <c r="AC11" s="11">
        <v>544517417</v>
      </c>
    </row>
    <row r="12" spans="1:29" ht="12.75">
      <c r="A12" s="8" t="s">
        <v>29</v>
      </c>
      <c r="B12" s="6" t="s">
        <v>112</v>
      </c>
      <c r="C12" s="1" t="s">
        <v>113</v>
      </c>
      <c r="D12" s="8" t="s">
        <v>21</v>
      </c>
      <c r="E12" s="8">
        <v>15</v>
      </c>
      <c r="F12" s="4" t="s">
        <v>22</v>
      </c>
      <c r="G12" s="4" t="s">
        <v>22</v>
      </c>
      <c r="H12" s="4" t="s">
        <v>22</v>
      </c>
      <c r="I12" s="4"/>
      <c r="J12" s="9"/>
      <c r="K12" s="14">
        <f t="shared" si="0"/>
      </c>
      <c r="L12" s="15">
        <f t="shared" si="1"/>
        <v>0.09833887423829042</v>
      </c>
      <c r="M12" s="15">
        <f t="shared" si="2"/>
        <v>0.36807222284499064</v>
      </c>
      <c r="N12" s="15">
        <f t="shared" si="3"/>
        <v>0.27953088800310394</v>
      </c>
      <c r="O12" s="15">
        <f t="shared" si="4"/>
        <v>0.06364777232453592</v>
      </c>
      <c r="P12" s="15">
        <f t="shared" si="5"/>
        <v>0.09091353777191075</v>
      </c>
      <c r="Q12" s="15">
        <f t="shared" si="6"/>
        <v>0.03758953608232984</v>
      </c>
      <c r="R12" s="15">
        <f t="shared" si="7"/>
        <v>0.042797498582722054</v>
      </c>
      <c r="S12" s="15">
        <f t="shared" si="8"/>
        <v>0.019109670152116447</v>
      </c>
      <c r="T12" s="15">
        <f t="shared" si="9"/>
        <v>0.9999999999999999</v>
      </c>
      <c r="U12" s="11">
        <v>247689088</v>
      </c>
      <c r="V12" s="11">
        <v>188106427</v>
      </c>
      <c r="W12" s="11">
        <v>42830884</v>
      </c>
      <c r="X12" s="11">
        <v>61179002</v>
      </c>
      <c r="Y12" s="11">
        <v>25295356</v>
      </c>
      <c r="Z12" s="11">
        <v>66175779</v>
      </c>
      <c r="AA12" s="11">
        <v>28799982</v>
      </c>
      <c r="AB12" s="11">
        <v>12859587</v>
      </c>
      <c r="AC12" s="11">
        <v>672936105</v>
      </c>
    </row>
    <row r="13" spans="1:29" ht="12.75">
      <c r="A13" s="8" t="s">
        <v>29</v>
      </c>
      <c r="B13" s="6" t="s">
        <v>134</v>
      </c>
      <c r="C13" s="1" t="s">
        <v>135</v>
      </c>
      <c r="D13" s="8" t="s">
        <v>21</v>
      </c>
      <c r="E13" s="8">
        <v>15</v>
      </c>
      <c r="F13" s="4" t="s">
        <v>22</v>
      </c>
      <c r="G13" s="4"/>
      <c r="H13" s="4" t="s">
        <v>22</v>
      </c>
      <c r="I13" s="4"/>
      <c r="J13" s="9"/>
      <c r="K13" s="14">
        <f t="shared" si="0"/>
      </c>
      <c r="L13" s="15">
        <f t="shared" si="1"/>
        <v>0.062487712371979455</v>
      </c>
      <c r="M13" s="15">
        <f t="shared" si="2"/>
        <v>0.3295038048053034</v>
      </c>
      <c r="N13" s="15">
        <f t="shared" si="3"/>
        <v>0.29696334193701984</v>
      </c>
      <c r="O13" s="15">
        <f t="shared" si="4"/>
        <v>0.06438484560660027</v>
      </c>
      <c r="P13" s="15">
        <f t="shared" si="5"/>
        <v>0.10868969779813988</v>
      </c>
      <c r="Q13" s="15">
        <f t="shared" si="6"/>
        <v>0.03548717487626236</v>
      </c>
      <c r="R13" s="15">
        <f t="shared" si="7"/>
        <v>0.0657214498853201</v>
      </c>
      <c r="S13" s="15">
        <f t="shared" si="8"/>
        <v>0.03676197271937472</v>
      </c>
      <c r="T13" s="15">
        <f t="shared" si="9"/>
        <v>1</v>
      </c>
      <c r="U13" s="11">
        <v>303964931</v>
      </c>
      <c r="V13" s="11">
        <v>273946584</v>
      </c>
      <c r="W13" s="11">
        <v>59394565</v>
      </c>
      <c r="X13" s="11">
        <v>100265478</v>
      </c>
      <c r="Y13" s="11">
        <v>32736668</v>
      </c>
      <c r="Z13" s="11">
        <v>57644473</v>
      </c>
      <c r="AA13" s="11">
        <v>60627573</v>
      </c>
      <c r="AB13" s="11">
        <v>33912660</v>
      </c>
      <c r="AC13" s="11">
        <v>922492932</v>
      </c>
    </row>
    <row r="14" spans="1:29" ht="12.75">
      <c r="A14" s="8" t="s">
        <v>29</v>
      </c>
      <c r="B14" s="6" t="s">
        <v>138</v>
      </c>
      <c r="C14" s="1" t="s">
        <v>139</v>
      </c>
      <c r="D14" s="8" t="s">
        <v>21</v>
      </c>
      <c r="E14" s="8">
        <v>15</v>
      </c>
      <c r="F14" s="4" t="s">
        <v>22</v>
      </c>
      <c r="G14" s="4"/>
      <c r="H14" s="4" t="s">
        <v>22</v>
      </c>
      <c r="I14" s="4"/>
      <c r="J14" s="9"/>
      <c r="K14" s="14">
        <f t="shared" si="0"/>
      </c>
      <c r="L14" s="15">
        <f t="shared" si="1"/>
        <v>0.05562475698656354</v>
      </c>
      <c r="M14" s="15">
        <f t="shared" si="2"/>
        <v>0.3382252277632519</v>
      </c>
      <c r="N14" s="15">
        <f t="shared" si="3"/>
        <v>0.2949571947110963</v>
      </c>
      <c r="O14" s="15">
        <f t="shared" si="4"/>
        <v>0.045453698810019955</v>
      </c>
      <c r="P14" s="15">
        <f t="shared" si="5"/>
        <v>0.08179279306547335</v>
      </c>
      <c r="Q14" s="15">
        <f t="shared" si="6"/>
        <v>0.035323967469377396</v>
      </c>
      <c r="R14" s="15">
        <f t="shared" si="7"/>
        <v>0.1035085901611863</v>
      </c>
      <c r="S14" s="15">
        <f t="shared" si="8"/>
        <v>0.0451137710330312</v>
      </c>
      <c r="T14" s="15">
        <f t="shared" si="9"/>
        <v>1</v>
      </c>
      <c r="U14" s="11">
        <v>581075000</v>
      </c>
      <c r="V14" s="11">
        <v>506740000</v>
      </c>
      <c r="W14" s="11">
        <v>78090000</v>
      </c>
      <c r="X14" s="11">
        <v>140521000</v>
      </c>
      <c r="Y14" s="11">
        <v>60687000</v>
      </c>
      <c r="Z14" s="11">
        <v>95564000</v>
      </c>
      <c r="AA14" s="11">
        <v>177829000</v>
      </c>
      <c r="AB14" s="11">
        <v>77506000</v>
      </c>
      <c r="AC14" s="11">
        <v>1718012000</v>
      </c>
    </row>
    <row r="15" spans="1:29" ht="12.75">
      <c r="A15" s="8" t="s">
        <v>29</v>
      </c>
      <c r="B15" s="6" t="s">
        <v>140</v>
      </c>
      <c r="C15" s="1" t="s">
        <v>141</v>
      </c>
      <c r="D15" s="8" t="s">
        <v>21</v>
      </c>
      <c r="E15" s="8">
        <v>15</v>
      </c>
      <c r="F15" s="4" t="s">
        <v>22</v>
      </c>
      <c r="G15" s="4"/>
      <c r="H15" s="4" t="s">
        <v>22</v>
      </c>
      <c r="I15" s="4"/>
      <c r="J15" s="9"/>
      <c r="K15" s="14">
        <f t="shared" si="0"/>
      </c>
      <c r="L15" s="15">
        <f t="shared" si="1"/>
        <v>0.05733427880264634</v>
      </c>
      <c r="M15" s="15">
        <f t="shared" si="2"/>
        <v>0.3946478501160361</v>
      </c>
      <c r="N15" s="15">
        <f t="shared" si="3"/>
        <v>0.20749305771672097</v>
      </c>
      <c r="O15" s="15">
        <f t="shared" si="4"/>
        <v>0.15331540647970593</v>
      </c>
      <c r="P15" s="15">
        <f t="shared" si="5"/>
        <v>0.05606392167616809</v>
      </c>
      <c r="Q15" s="15">
        <f t="shared" si="6"/>
        <v>0.024069463327191794</v>
      </c>
      <c r="R15" s="15">
        <f t="shared" si="7"/>
        <v>0.08406594735343574</v>
      </c>
      <c r="S15" s="15">
        <f t="shared" si="8"/>
        <v>0.023010074528095066</v>
      </c>
      <c r="T15" s="15">
        <f t="shared" si="9"/>
        <v>1.0000000000000002</v>
      </c>
      <c r="U15" s="11">
        <v>406523993</v>
      </c>
      <c r="V15" s="11">
        <v>213737149</v>
      </c>
      <c r="W15" s="11">
        <v>157929129</v>
      </c>
      <c r="X15" s="11">
        <v>57751054</v>
      </c>
      <c r="Y15" s="11">
        <v>24793786</v>
      </c>
      <c r="Z15" s="11">
        <v>59059640</v>
      </c>
      <c r="AA15" s="11">
        <v>86595745</v>
      </c>
      <c r="AB15" s="11">
        <v>23702517</v>
      </c>
      <c r="AC15" s="11">
        <v>1030093013</v>
      </c>
    </row>
    <row r="16" spans="1:29" ht="12.75">
      <c r="A16" s="8" t="s">
        <v>29</v>
      </c>
      <c r="B16" s="6" t="s">
        <v>148</v>
      </c>
      <c r="C16" s="1" t="s">
        <v>149</v>
      </c>
      <c r="D16" s="8" t="s">
        <v>21</v>
      </c>
      <c r="E16" s="8">
        <v>15</v>
      </c>
      <c r="F16" s="4" t="s">
        <v>22</v>
      </c>
      <c r="G16" s="4"/>
      <c r="H16" s="4" t="s">
        <v>22</v>
      </c>
      <c r="I16" s="4"/>
      <c r="J16" s="9"/>
      <c r="K16" s="14">
        <f t="shared" si="0"/>
      </c>
      <c r="L16" s="15">
        <f t="shared" si="1"/>
        <v>0.06347854364293905</v>
      </c>
      <c r="M16" s="15">
        <f t="shared" si="2"/>
        <v>0.30275615610233536</v>
      </c>
      <c r="N16" s="15">
        <f t="shared" si="3"/>
        <v>0.23769297068755044</v>
      </c>
      <c r="O16" s="15">
        <f t="shared" si="4"/>
        <v>0.09195382596391602</v>
      </c>
      <c r="P16" s="15">
        <f t="shared" si="5"/>
        <v>0.15134479729138484</v>
      </c>
      <c r="Q16" s="15">
        <f t="shared" si="6"/>
        <v>0.03421146011733655</v>
      </c>
      <c r="R16" s="15">
        <f t="shared" si="7"/>
        <v>0.08377171927229199</v>
      </c>
      <c r="S16" s="15">
        <f t="shared" si="8"/>
        <v>0.034790526922245754</v>
      </c>
      <c r="T16" s="15">
        <f t="shared" si="9"/>
        <v>0.9999999999999999</v>
      </c>
      <c r="U16" s="11">
        <v>508010139</v>
      </c>
      <c r="V16" s="11">
        <v>398837271</v>
      </c>
      <c r="W16" s="11">
        <v>154294058</v>
      </c>
      <c r="X16" s="11">
        <v>253949226</v>
      </c>
      <c r="Y16" s="11">
        <v>57405170</v>
      </c>
      <c r="Z16" s="11">
        <v>106513916</v>
      </c>
      <c r="AA16" s="11">
        <v>140564880</v>
      </c>
      <c r="AB16" s="11">
        <v>58376816</v>
      </c>
      <c r="AC16" s="11">
        <v>1677951476</v>
      </c>
    </row>
    <row r="17" spans="1:29" ht="12.75">
      <c r="A17" s="8" t="s">
        <v>29</v>
      </c>
      <c r="B17" s="6" t="s">
        <v>158</v>
      </c>
      <c r="C17" s="1" t="s">
        <v>159</v>
      </c>
      <c r="D17" s="8" t="s">
        <v>21</v>
      </c>
      <c r="E17" s="8">
        <v>15</v>
      </c>
      <c r="F17" s="4" t="s">
        <v>22</v>
      </c>
      <c r="G17" s="4" t="s">
        <v>22</v>
      </c>
      <c r="H17" s="4" t="s">
        <v>22</v>
      </c>
      <c r="I17" s="4"/>
      <c r="J17" s="9"/>
      <c r="K17" s="14">
        <f t="shared" si="0"/>
      </c>
      <c r="L17" s="15">
        <f t="shared" si="1"/>
        <v>0.07360412716819403</v>
      </c>
      <c r="M17" s="15">
        <f t="shared" si="2"/>
        <v>0.36866191470163456</v>
      </c>
      <c r="N17" s="15">
        <f t="shared" si="3"/>
        <v>0.24790092367835964</v>
      </c>
      <c r="O17" s="15">
        <f t="shared" si="4"/>
        <v>0.09124872667377393</v>
      </c>
      <c r="P17" s="15">
        <f t="shared" si="5"/>
        <v>0.08436425560778264</v>
      </c>
      <c r="Q17" s="15">
        <f t="shared" si="6"/>
        <v>0.03869063118448045</v>
      </c>
      <c r="R17" s="15">
        <f t="shared" si="7"/>
        <v>0.06923233805773593</v>
      </c>
      <c r="S17" s="15">
        <f t="shared" si="8"/>
        <v>0.02629708292803881</v>
      </c>
      <c r="T17" s="15">
        <f t="shared" si="9"/>
        <v>0.9999999999999999</v>
      </c>
      <c r="U17" s="11">
        <v>183552315</v>
      </c>
      <c r="V17" s="11">
        <v>123426876</v>
      </c>
      <c r="W17" s="11">
        <v>45431639</v>
      </c>
      <c r="X17" s="11">
        <v>42003944</v>
      </c>
      <c r="Y17" s="11">
        <v>19263598</v>
      </c>
      <c r="Z17" s="11">
        <v>36646606</v>
      </c>
      <c r="AA17" s="11">
        <v>34469945</v>
      </c>
      <c r="AB17" s="11">
        <v>13093000</v>
      </c>
      <c r="AC17" s="11">
        <v>497887923</v>
      </c>
    </row>
    <row r="18" spans="1:29" ht="12.75">
      <c r="A18" s="8" t="s">
        <v>29</v>
      </c>
      <c r="B18" s="6" t="s">
        <v>190</v>
      </c>
      <c r="C18" s="1" t="s">
        <v>191</v>
      </c>
      <c r="D18" s="8" t="s">
        <v>21</v>
      </c>
      <c r="E18" s="8">
        <v>15</v>
      </c>
      <c r="F18" s="4" t="s">
        <v>22</v>
      </c>
      <c r="G18" s="4"/>
      <c r="H18" s="4" t="s">
        <v>22</v>
      </c>
      <c r="I18" s="4"/>
      <c r="J18" s="9"/>
      <c r="K18" s="14">
        <f t="shared" si="0"/>
      </c>
      <c r="L18" s="15">
        <f t="shared" si="1"/>
        <v>0.12362159443257399</v>
      </c>
      <c r="M18" s="15">
        <f t="shared" si="2"/>
        <v>0.41054106997281653</v>
      </c>
      <c r="N18" s="15">
        <f t="shared" si="3"/>
        <v>0.19709476910492774</v>
      </c>
      <c r="O18" s="15">
        <f t="shared" si="4"/>
        <v>0.01625704153037569</v>
      </c>
      <c r="P18" s="15">
        <f t="shared" si="5"/>
        <v>0.09765481184753741</v>
      </c>
      <c r="Q18" s="15">
        <f t="shared" si="6"/>
        <v>0.028513502622884032</v>
      </c>
      <c r="R18" s="15">
        <f t="shared" si="7"/>
        <v>0.10388372286380561</v>
      </c>
      <c r="S18" s="15">
        <f t="shared" si="8"/>
        <v>0.022433487625079</v>
      </c>
      <c r="T18" s="15">
        <f t="shared" si="9"/>
        <v>1</v>
      </c>
      <c r="U18" s="11">
        <v>219985864</v>
      </c>
      <c r="V18" s="11">
        <v>105611999</v>
      </c>
      <c r="W18" s="11">
        <v>8711234</v>
      </c>
      <c r="X18" s="11">
        <v>52327720</v>
      </c>
      <c r="Y18" s="11">
        <v>15278782</v>
      </c>
      <c r="Z18" s="11">
        <v>66241858</v>
      </c>
      <c r="AA18" s="11">
        <v>55665443</v>
      </c>
      <c r="AB18" s="11">
        <v>12020844</v>
      </c>
      <c r="AC18" s="11">
        <v>535843744</v>
      </c>
    </row>
    <row r="19" spans="1:29" ht="12.75">
      <c r="A19" s="8" t="s">
        <v>29</v>
      </c>
      <c r="B19" s="6" t="s">
        <v>192</v>
      </c>
      <c r="C19" s="1" t="s">
        <v>193</v>
      </c>
      <c r="D19" s="8" t="s">
        <v>21</v>
      </c>
      <c r="E19" s="8">
        <v>15</v>
      </c>
      <c r="F19" s="4" t="s">
        <v>22</v>
      </c>
      <c r="G19" s="4"/>
      <c r="H19" s="4" t="s">
        <v>22</v>
      </c>
      <c r="I19" s="4"/>
      <c r="J19" s="9"/>
      <c r="K19" s="14">
        <f t="shared" si="0"/>
      </c>
      <c r="L19" s="15">
        <f t="shared" si="1"/>
        <v>0.1572214579506178</v>
      </c>
      <c r="M19" s="15">
        <f t="shared" si="2"/>
        <v>0.3978182343545796</v>
      </c>
      <c r="N19" s="15">
        <f t="shared" si="3"/>
        <v>0.19236469699754233</v>
      </c>
      <c r="O19" s="15">
        <f t="shared" si="4"/>
        <v>0.017275039157463753</v>
      </c>
      <c r="P19" s="15">
        <f t="shared" si="5"/>
        <v>0.062220565815914605</v>
      </c>
      <c r="Q19" s="15">
        <f t="shared" si="6"/>
        <v>0.03729904151539954</v>
      </c>
      <c r="R19" s="15">
        <f t="shared" si="7"/>
        <v>0.11332335774817293</v>
      </c>
      <c r="S19" s="15">
        <f t="shared" si="8"/>
        <v>0.022477606460309472</v>
      </c>
      <c r="T19" s="15">
        <f t="shared" si="9"/>
        <v>1</v>
      </c>
      <c r="U19" s="11">
        <v>199191226</v>
      </c>
      <c r="V19" s="11">
        <v>96318762</v>
      </c>
      <c r="W19" s="11">
        <v>8649770</v>
      </c>
      <c r="X19" s="11">
        <v>31154406</v>
      </c>
      <c r="Y19" s="11">
        <v>18675971</v>
      </c>
      <c r="Z19" s="11">
        <v>78722221</v>
      </c>
      <c r="AA19" s="11">
        <v>56742041</v>
      </c>
      <c r="AB19" s="11">
        <v>11254743</v>
      </c>
      <c r="AC19" s="11">
        <v>500709140</v>
      </c>
    </row>
    <row r="20" spans="1:29" ht="12.75">
      <c r="A20" s="8" t="s">
        <v>29</v>
      </c>
      <c r="B20" s="6" t="s">
        <v>196</v>
      </c>
      <c r="C20" s="1" t="s">
        <v>197</v>
      </c>
      <c r="D20" s="8" t="s">
        <v>21</v>
      </c>
      <c r="E20" s="8">
        <v>15</v>
      </c>
      <c r="F20" s="4" t="s">
        <v>22</v>
      </c>
      <c r="G20" s="4"/>
      <c r="H20" s="4" t="s">
        <v>22</v>
      </c>
      <c r="I20" s="4"/>
      <c r="J20" s="9"/>
      <c r="K20" s="14">
        <f t="shared" si="0"/>
      </c>
      <c r="L20" s="15">
        <f t="shared" si="1"/>
        <v>0.05567315355783151</v>
      </c>
      <c r="M20" s="15">
        <f t="shared" si="2"/>
        <v>0.4659481786558855</v>
      </c>
      <c r="N20" s="15">
        <f t="shared" si="3"/>
        <v>0.21707101263046522</v>
      </c>
      <c r="O20" s="15">
        <f t="shared" si="4"/>
        <v>0.06615622685902801</v>
      </c>
      <c r="P20" s="15">
        <f t="shared" si="5"/>
        <v>0.06218940492804718</v>
      </c>
      <c r="Q20" s="15">
        <f t="shared" si="6"/>
        <v>0.017098992510522784</v>
      </c>
      <c r="R20" s="15">
        <f t="shared" si="7"/>
        <v>0.07584281543523344</v>
      </c>
      <c r="S20" s="15">
        <f t="shared" si="8"/>
        <v>0.040020215422986324</v>
      </c>
      <c r="T20" s="15">
        <f t="shared" si="9"/>
        <v>0.9999999999999999</v>
      </c>
      <c r="U20" s="11">
        <v>531123250</v>
      </c>
      <c r="V20" s="11">
        <v>247434086</v>
      </c>
      <c r="W20" s="11">
        <v>75409910</v>
      </c>
      <c r="X20" s="11">
        <v>70888224</v>
      </c>
      <c r="Y20" s="11">
        <v>19490735</v>
      </c>
      <c r="Z20" s="11">
        <v>63460504</v>
      </c>
      <c r="AA20" s="11">
        <v>86451422</v>
      </c>
      <c r="AB20" s="11">
        <v>45618092</v>
      </c>
      <c r="AC20" s="11">
        <v>1139876223</v>
      </c>
    </row>
    <row r="21" spans="1:29" ht="12.75">
      <c r="A21" s="8" t="s">
        <v>29</v>
      </c>
      <c r="B21" s="6" t="s">
        <v>216</v>
      </c>
      <c r="C21" s="1" t="s">
        <v>217</v>
      </c>
      <c r="D21" s="8" t="s">
        <v>21</v>
      </c>
      <c r="E21" s="8">
        <v>15</v>
      </c>
      <c r="F21" s="4" t="s">
        <v>22</v>
      </c>
      <c r="G21" s="4"/>
      <c r="H21" s="4" t="s">
        <v>22</v>
      </c>
      <c r="I21" s="4"/>
      <c r="J21" s="9"/>
      <c r="K21" s="14">
        <f t="shared" si="0"/>
      </c>
      <c r="L21" s="15">
        <f t="shared" si="1"/>
        <v>0.07676049232705942</v>
      </c>
      <c r="M21" s="15">
        <f t="shared" si="2"/>
        <v>0.4165303100662387</v>
      </c>
      <c r="N21" s="15">
        <f t="shared" si="3"/>
        <v>0.23261227776408241</v>
      </c>
      <c r="O21" s="15">
        <f t="shared" si="4"/>
        <v>0.08674402152977999</v>
      </c>
      <c r="P21" s="15">
        <f t="shared" si="5"/>
        <v>0.06460842382518163</v>
      </c>
      <c r="Q21" s="15">
        <f t="shared" si="6"/>
        <v>0.0447978085176603</v>
      </c>
      <c r="R21" s="15">
        <f t="shared" si="7"/>
        <v>0.048262209946068634</v>
      </c>
      <c r="S21" s="15">
        <f t="shared" si="8"/>
        <v>0.029684456023928954</v>
      </c>
      <c r="T21" s="15">
        <f t="shared" si="9"/>
        <v>1.0000000000000002</v>
      </c>
      <c r="U21" s="11">
        <v>541925981</v>
      </c>
      <c r="V21" s="11">
        <v>302639769</v>
      </c>
      <c r="W21" s="11">
        <v>112858147</v>
      </c>
      <c r="X21" s="11">
        <v>84058669</v>
      </c>
      <c r="Y21" s="11">
        <v>58284105</v>
      </c>
      <c r="Z21" s="11">
        <v>99869095</v>
      </c>
      <c r="AA21" s="11">
        <v>62791458</v>
      </c>
      <c r="AB21" s="11">
        <v>38620906</v>
      </c>
      <c r="AC21" s="11">
        <v>1301048130</v>
      </c>
    </row>
    <row r="22" spans="1:29" ht="12.75">
      <c r="A22" s="8" t="s">
        <v>29</v>
      </c>
      <c r="B22" s="6" t="s">
        <v>234</v>
      </c>
      <c r="C22" s="1" t="s">
        <v>235</v>
      </c>
      <c r="D22" s="8" t="s">
        <v>21</v>
      </c>
      <c r="E22" s="8">
        <v>15</v>
      </c>
      <c r="F22" s="4" t="s">
        <v>22</v>
      </c>
      <c r="G22" s="4"/>
      <c r="H22" s="4" t="s">
        <v>22</v>
      </c>
      <c r="I22" s="4"/>
      <c r="J22" s="9"/>
      <c r="K22" s="14">
        <f t="shared" si="0"/>
      </c>
      <c r="L22" s="15">
        <f t="shared" si="1"/>
      </c>
      <c r="M22" s="15"/>
      <c r="N22" s="15"/>
      <c r="O22" s="15"/>
      <c r="P22" s="15"/>
      <c r="Q22" s="15"/>
      <c r="R22" s="15"/>
      <c r="S22" s="15"/>
      <c r="T22" s="15"/>
      <c r="U22" s="11"/>
      <c r="V22" s="11"/>
      <c r="W22" s="11"/>
      <c r="X22" s="11"/>
      <c r="Y22" s="11"/>
      <c r="Z22" s="11"/>
      <c r="AA22" s="11"/>
      <c r="AB22" s="11"/>
      <c r="AC22" s="11">
        <v>0</v>
      </c>
    </row>
    <row r="23" spans="1:29" ht="12.75">
      <c r="A23" s="8" t="s">
        <v>29</v>
      </c>
      <c r="B23" s="6" t="s">
        <v>254</v>
      </c>
      <c r="C23" s="1" t="s">
        <v>255</v>
      </c>
      <c r="D23" s="8" t="s">
        <v>21</v>
      </c>
      <c r="E23" s="8">
        <v>15</v>
      </c>
      <c r="F23" s="4" t="s">
        <v>22</v>
      </c>
      <c r="G23" s="4"/>
      <c r="H23" s="4" t="s">
        <v>22</v>
      </c>
      <c r="I23" s="4" t="s">
        <v>23</v>
      </c>
      <c r="J23" s="9"/>
      <c r="K23" s="14">
        <f t="shared" si="0"/>
      </c>
      <c r="L23" s="15">
        <f t="shared" si="1"/>
        <v>0.06399473826681894</v>
      </c>
      <c r="M23" s="15">
        <f>U23/AC23</f>
        <v>0.39372856359386016</v>
      </c>
      <c r="N23" s="15">
        <f>V23/AC23</f>
        <v>0.26250500394586146</v>
      </c>
      <c r="O23" s="15">
        <f>W23/AC23</f>
        <v>0.0604711591272924</v>
      </c>
      <c r="P23" s="15">
        <f>X23/AC23</f>
        <v>0.05344240864488063</v>
      </c>
      <c r="Q23" s="15">
        <f>Y23/AC23</f>
        <v>0.0319430033304581</v>
      </c>
      <c r="R23" s="15">
        <f>AA23/AC23</f>
        <v>0.07608460228367765</v>
      </c>
      <c r="S23" s="15">
        <f>AB23/AC23</f>
        <v>0.05783052080715069</v>
      </c>
      <c r="T23" s="15">
        <f>SUM(L23:S23)</f>
        <v>1</v>
      </c>
      <c r="U23" s="11">
        <v>438222508</v>
      </c>
      <c r="V23" s="11">
        <v>292169814</v>
      </c>
      <c r="W23" s="11">
        <v>67304802</v>
      </c>
      <c r="X23" s="11">
        <v>59481756</v>
      </c>
      <c r="Y23" s="11">
        <v>35552775</v>
      </c>
      <c r="Z23" s="11">
        <v>71226569</v>
      </c>
      <c r="AA23" s="11">
        <v>84682668</v>
      </c>
      <c r="AB23" s="11">
        <v>64365754</v>
      </c>
      <c r="AC23" s="11">
        <v>1113006646</v>
      </c>
    </row>
    <row r="24" spans="1:29" ht="12.75">
      <c r="A24" s="8" t="s">
        <v>29</v>
      </c>
      <c r="B24" s="6" t="s">
        <v>284</v>
      </c>
      <c r="C24" s="1" t="s">
        <v>285</v>
      </c>
      <c r="D24" s="8" t="s">
        <v>21</v>
      </c>
      <c r="E24" s="8">
        <v>15</v>
      </c>
      <c r="F24" s="4" t="s">
        <v>22</v>
      </c>
      <c r="G24" s="4" t="s">
        <v>22</v>
      </c>
      <c r="H24" s="4" t="s">
        <v>22</v>
      </c>
      <c r="I24" s="4"/>
      <c r="J24" s="9"/>
      <c r="K24" s="14">
        <f t="shared" si="0"/>
      </c>
      <c r="L24" s="15">
        <f t="shared" si="1"/>
        <v>0.06848426432854299</v>
      </c>
      <c r="M24" s="15">
        <f>U24/AC24</f>
        <v>0.30385636439330127</v>
      </c>
      <c r="N24" s="15">
        <f>V24/AC24</f>
        <v>0.3627936776780258</v>
      </c>
      <c r="O24" s="15">
        <f>W24/AC24</f>
        <v>0.038747788552835706</v>
      </c>
      <c r="P24" s="15">
        <f>X24/AC24</f>
        <v>0.11009162624486925</v>
      </c>
      <c r="Q24" s="15">
        <f>Y24/AC24</f>
        <v>0.026366194731253522</v>
      </c>
      <c r="R24" s="15">
        <f>AA24/AC24</f>
        <v>0.05646123531844191</v>
      </c>
      <c r="S24" s="15">
        <f>AB24/AC24</f>
        <v>0.03319884875272961</v>
      </c>
      <c r="T24" s="15">
        <f>SUM(L24:S24)</f>
        <v>1.0000000000000002</v>
      </c>
      <c r="U24" s="11">
        <v>216789658</v>
      </c>
      <c r="V24" s="11">
        <v>258839131</v>
      </c>
      <c r="W24" s="11">
        <v>27645035</v>
      </c>
      <c r="X24" s="11">
        <v>78546079</v>
      </c>
      <c r="Y24" s="11">
        <v>18811251</v>
      </c>
      <c r="Z24" s="11">
        <v>48860850</v>
      </c>
      <c r="AA24" s="11">
        <v>40282888</v>
      </c>
      <c r="AB24" s="11">
        <v>23686083</v>
      </c>
      <c r="AC24" s="11">
        <v>713460975</v>
      </c>
    </row>
    <row r="25" spans="1:29" ht="12.75">
      <c r="A25" s="8" t="s">
        <v>29</v>
      </c>
      <c r="B25" s="6" t="s">
        <v>288</v>
      </c>
      <c r="C25" s="1" t="s">
        <v>289</v>
      </c>
      <c r="D25" s="8" t="s">
        <v>21</v>
      </c>
      <c r="E25" s="8">
        <v>15</v>
      </c>
      <c r="F25" s="4" t="s">
        <v>22</v>
      </c>
      <c r="G25" s="4" t="s">
        <v>22</v>
      </c>
      <c r="H25" s="4" t="s">
        <v>22</v>
      </c>
      <c r="I25" s="4"/>
      <c r="J25" s="9"/>
      <c r="K25" s="14">
        <f t="shared" si="0"/>
      </c>
      <c r="L25" s="15">
        <f t="shared" si="1"/>
        <v>0.06040803089534432</v>
      </c>
      <c r="M25" s="15">
        <f>U25/AC25</f>
        <v>0.3689193186933205</v>
      </c>
      <c r="N25" s="15">
        <f>V25/AC25</f>
        <v>0.3206404514063209</v>
      </c>
      <c r="O25" s="15">
        <f>W25/AC25</f>
        <v>0.013547058457782257</v>
      </c>
      <c r="P25" s="15">
        <f>X25/AC25</f>
        <v>0.10087731082769937</v>
      </c>
      <c r="Q25" s="15">
        <f>Y25/AC25</f>
        <v>0.013854916096353444</v>
      </c>
      <c r="R25" s="15">
        <f>AA25/AC25</f>
        <v>0.09741419641522561</v>
      </c>
      <c r="S25" s="15">
        <f>AB25/AC25</f>
        <v>0.024338717207953584</v>
      </c>
      <c r="T25" s="15">
        <f>SUM(L25:S25)</f>
        <v>1</v>
      </c>
      <c r="U25" s="11">
        <v>580289638</v>
      </c>
      <c r="V25" s="11">
        <v>504349656</v>
      </c>
      <c r="W25" s="11">
        <v>21308772</v>
      </c>
      <c r="X25" s="11">
        <v>158674418</v>
      </c>
      <c r="Y25" s="11">
        <v>21793015</v>
      </c>
      <c r="Z25" s="11">
        <v>95018484</v>
      </c>
      <c r="AA25" s="11">
        <v>153227131</v>
      </c>
      <c r="AB25" s="11">
        <v>38283453</v>
      </c>
      <c r="AC25" s="11">
        <v>1572944567</v>
      </c>
    </row>
    <row r="26" spans="1:29" ht="12.75">
      <c r="A26" s="8" t="s">
        <v>29</v>
      </c>
      <c r="B26" s="6" t="s">
        <v>292</v>
      </c>
      <c r="C26" s="1" t="s">
        <v>293</v>
      </c>
      <c r="D26" s="8" t="s">
        <v>21</v>
      </c>
      <c r="E26" s="8">
        <v>15</v>
      </c>
      <c r="F26" s="4" t="s">
        <v>22</v>
      </c>
      <c r="G26" s="4"/>
      <c r="H26" s="4" t="s">
        <v>22</v>
      </c>
      <c r="I26" s="4"/>
      <c r="J26" s="9"/>
      <c r="K26" s="14">
        <f t="shared" si="0"/>
      </c>
      <c r="L26" s="15">
        <f t="shared" si="1"/>
        <v>0.03382244775600763</v>
      </c>
      <c r="M26" s="15">
        <f>U26/AC26</f>
        <v>0.25979194876684</v>
      </c>
      <c r="N26" s="15">
        <f>V26/AC26</f>
        <v>0.40789651938346283</v>
      </c>
      <c r="O26" s="15">
        <f>W26/AC26</f>
        <v>0.0761866889196152</v>
      </c>
      <c r="P26" s="15">
        <f>X26/AC26</f>
        <v>0.09699828470501137</v>
      </c>
      <c r="Q26" s="15">
        <f>Y26/AC26</f>
        <v>0.041230924827289434</v>
      </c>
      <c r="R26" s="15">
        <f>AA26/AC26</f>
        <v>0.05611456402376397</v>
      </c>
      <c r="S26" s="15">
        <f>AB26/AC26</f>
        <v>0.027958621618009542</v>
      </c>
      <c r="T26" s="15">
        <f>SUM(L26:S26)</f>
        <v>0.9999999999999999</v>
      </c>
      <c r="U26" s="11">
        <v>364172035</v>
      </c>
      <c r="V26" s="11">
        <v>571782560</v>
      </c>
      <c r="W26" s="11">
        <v>106797234</v>
      </c>
      <c r="X26" s="11">
        <v>135970583</v>
      </c>
      <c r="Y26" s="11">
        <v>57796825</v>
      </c>
      <c r="Z26" s="11">
        <v>47411745</v>
      </c>
      <c r="AA26" s="11">
        <v>78660463</v>
      </c>
      <c r="AB26" s="11">
        <v>39191931</v>
      </c>
      <c r="AC26" s="11">
        <v>1401783376</v>
      </c>
    </row>
    <row r="27" spans="1:29" ht="12.75">
      <c r="A27" s="8" t="s">
        <v>29</v>
      </c>
      <c r="B27" s="6" t="s">
        <v>300</v>
      </c>
      <c r="C27" s="1" t="s">
        <v>301</v>
      </c>
      <c r="D27" s="8" t="s">
        <v>21</v>
      </c>
      <c r="E27" s="8">
        <v>15</v>
      </c>
      <c r="F27" s="4" t="s">
        <v>22</v>
      </c>
      <c r="G27" s="4"/>
      <c r="H27" s="4" t="s">
        <v>22</v>
      </c>
      <c r="I27" s="4"/>
      <c r="J27" s="9"/>
      <c r="K27" s="14">
        <f t="shared" si="0"/>
      </c>
      <c r="L27" s="87">
        <f t="shared" si="1"/>
        <v>0.1021531136355885</v>
      </c>
      <c r="M27" s="87">
        <f>U27/AC27</f>
        <v>0.42098331071923784</v>
      </c>
      <c r="N27" s="87">
        <f>V27/AC27</f>
        <v>0.20652584655854878</v>
      </c>
      <c r="O27" s="87">
        <f>W27/AC27</f>
        <v>0.10028304629866674</v>
      </c>
      <c r="P27" s="87">
        <f>X27/AC27</f>
        <v>0.04875595136563159</v>
      </c>
      <c r="Q27" s="87">
        <f>Y27/AC27</f>
        <v>0.024271934224003044</v>
      </c>
      <c r="R27" s="87">
        <f>AA27/AC27</f>
        <v>0.07167548517451196</v>
      </c>
      <c r="S27" s="87">
        <f>AB27/AC27</f>
        <v>0.02535131202381154</v>
      </c>
      <c r="T27" s="87">
        <f>SUM(L27:S27)</f>
        <v>1</v>
      </c>
      <c r="U27" s="11">
        <v>332311809</v>
      </c>
      <c r="V27" s="11">
        <v>163025412</v>
      </c>
      <c r="W27" s="11">
        <v>79160479</v>
      </c>
      <c r="X27" s="11">
        <v>38486510</v>
      </c>
      <c r="Y27" s="11">
        <v>19159549</v>
      </c>
      <c r="Z27" s="11">
        <v>80636655</v>
      </c>
      <c r="AA27" s="11">
        <v>56578514</v>
      </c>
      <c r="AB27" s="11">
        <v>20011578</v>
      </c>
      <c r="AC27" s="11">
        <v>789370506</v>
      </c>
    </row>
    <row r="28" spans="1:29" ht="12.75">
      <c r="A28" s="8"/>
      <c r="B28" s="6"/>
      <c r="C28" s="1"/>
      <c r="D28" s="8"/>
      <c r="E28" s="8"/>
      <c r="F28" s="4"/>
      <c r="G28" s="4"/>
      <c r="H28" s="4"/>
      <c r="I28" s="4"/>
      <c r="J28" s="9"/>
      <c r="K28" s="14"/>
      <c r="L28" s="87">
        <f>SUM(L4:L27)</f>
        <v>1.6299729084307453</v>
      </c>
      <c r="M28" s="87">
        <f aca="true" t="shared" si="10" ref="M28:S28">SUM(M4:M27)</f>
        <v>8.240687384494143</v>
      </c>
      <c r="N28" s="87">
        <f t="shared" si="10"/>
        <v>6.377959795521073</v>
      </c>
      <c r="O28" s="87">
        <f t="shared" si="10"/>
        <v>1.4719607937530281</v>
      </c>
      <c r="P28" s="87">
        <f t="shared" si="10"/>
        <v>2.13390839700659</v>
      </c>
      <c r="Q28" s="87">
        <f t="shared" si="10"/>
        <v>0.7662969425902326</v>
      </c>
      <c r="R28" s="87">
        <f t="shared" si="10"/>
        <v>1.5777436390426263</v>
      </c>
      <c r="S28" s="87">
        <f t="shared" si="10"/>
        <v>0.8014701391615608</v>
      </c>
      <c r="T28" s="87">
        <f>SUM(T4:T27)</f>
        <v>23</v>
      </c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3.5" thickBot="1">
      <c r="A29" s="8"/>
      <c r="B29" s="6"/>
      <c r="C29" s="1"/>
      <c r="D29" s="8"/>
      <c r="E29" s="8"/>
      <c r="F29" s="4"/>
      <c r="G29" s="4"/>
      <c r="H29" s="4"/>
      <c r="I29" s="4"/>
      <c r="J29" s="9"/>
      <c r="K29" s="14"/>
      <c r="L29" s="88">
        <f>L28/23</f>
        <v>0.07086838732307588</v>
      </c>
      <c r="M29" s="88">
        <f aca="true" t="shared" si="11" ref="M29:S29">M28/23</f>
        <v>0.3582907558475714</v>
      </c>
      <c r="N29" s="88">
        <f t="shared" si="11"/>
        <v>0.277302599805264</v>
      </c>
      <c r="O29" s="88">
        <f t="shared" si="11"/>
        <v>0.06399829538056644</v>
      </c>
      <c r="P29" s="88">
        <f t="shared" si="11"/>
        <v>0.09277862595680827</v>
      </c>
      <c r="Q29" s="88">
        <f t="shared" si="11"/>
        <v>0.033317258373488375</v>
      </c>
      <c r="R29" s="88">
        <f t="shared" si="11"/>
        <v>0.06859754952359244</v>
      </c>
      <c r="S29" s="88">
        <f t="shared" si="11"/>
        <v>0.03484652778963308</v>
      </c>
      <c r="T29" s="88">
        <f>SUM(L29:S29)</f>
        <v>0.9999999999999999</v>
      </c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3.5" thickTop="1">
      <c r="A30" s="8"/>
      <c r="B30" s="6"/>
      <c r="D30" s="8"/>
      <c r="E30" s="1"/>
      <c r="F30" s="89"/>
      <c r="G30" s="89"/>
      <c r="H30" s="89" t="s">
        <v>351</v>
      </c>
      <c r="I30" s="89"/>
      <c r="J30" s="90"/>
      <c r="K30" s="91"/>
      <c r="L30" s="92"/>
      <c r="M30" s="92">
        <f>M29+N29+O29</f>
        <v>0.6995916510334019</v>
      </c>
      <c r="N30" s="15"/>
      <c r="O30" s="15"/>
      <c r="P30" s="15"/>
      <c r="Q30" s="15"/>
      <c r="R30" s="15"/>
      <c r="S30" s="15"/>
      <c r="T30" s="15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2.75">
      <c r="A31" s="8" t="s">
        <v>29</v>
      </c>
      <c r="B31" s="6" t="s">
        <v>42</v>
      </c>
      <c r="C31" s="1" t="s">
        <v>43</v>
      </c>
      <c r="D31" s="8" t="s">
        <v>25</v>
      </c>
      <c r="E31" s="8">
        <v>15</v>
      </c>
      <c r="F31" s="4" t="s">
        <v>22</v>
      </c>
      <c r="G31" s="4" t="s">
        <v>22</v>
      </c>
      <c r="H31" s="4" t="s">
        <v>22</v>
      </c>
      <c r="I31" s="4" t="s">
        <v>23</v>
      </c>
      <c r="J31" s="9">
        <v>32835</v>
      </c>
      <c r="K31" s="14">
        <f aca="true" t="shared" si="12" ref="K31:K54">IF(J31&gt;0,U31/J31,"")</f>
        <v>9099.802040505558</v>
      </c>
      <c r="L31" s="15">
        <f aca="true" t="shared" si="13" ref="L31:L54">IF(AC31&gt;0,Z31/AC31,"")</f>
        <v>0.07059856283106826</v>
      </c>
      <c r="M31" s="15">
        <f aca="true" t="shared" si="14" ref="M31:M48">U31/AC31</f>
        <v>0.3206500742623134</v>
      </c>
      <c r="N31" s="15">
        <f aca="true" t="shared" si="15" ref="N31:N48">V31/AC31</f>
        <v>0.3502444646674508</v>
      </c>
      <c r="O31" s="15">
        <f aca="true" t="shared" si="16" ref="O31:O48">W31/AC31</f>
        <v>0.05913512306939448</v>
      </c>
      <c r="P31" s="15">
        <f aca="true" t="shared" si="17" ref="P31:P48">X31/AC31</f>
        <v>0.07174576533108973</v>
      </c>
      <c r="Q31" s="15">
        <f aca="true" t="shared" si="18" ref="Q31:Q48">Y31/AC31</f>
        <v>0.025459524892899148</v>
      </c>
      <c r="R31" s="15">
        <f aca="true" t="shared" si="19" ref="R31:R48">AA31/AC31</f>
        <v>0.06336979197967016</v>
      </c>
      <c r="S31" s="15">
        <f aca="true" t="shared" si="20" ref="S31:S48">AB31/AC31</f>
        <v>0.038796692966114064</v>
      </c>
      <c r="T31" s="15">
        <f aca="true" t="shared" si="21" ref="T31:T48">SUM(L31:S31)</f>
        <v>1</v>
      </c>
      <c r="U31" s="11">
        <v>298792000</v>
      </c>
      <c r="V31" s="11">
        <v>326369000</v>
      </c>
      <c r="W31" s="11">
        <v>55104000</v>
      </c>
      <c r="X31" s="11">
        <v>66855000</v>
      </c>
      <c r="Y31" s="11">
        <v>23724000</v>
      </c>
      <c r="Z31" s="11">
        <v>65786000</v>
      </c>
      <c r="AA31" s="11">
        <v>59050000</v>
      </c>
      <c r="AB31" s="11">
        <v>36152000</v>
      </c>
      <c r="AC31" s="11">
        <v>931832000</v>
      </c>
    </row>
    <row r="32" spans="1:29" ht="12.75">
      <c r="A32" s="8" t="s">
        <v>29</v>
      </c>
      <c r="B32" s="6" t="s">
        <v>50</v>
      </c>
      <c r="C32" s="1" t="s">
        <v>51</v>
      </c>
      <c r="D32" s="8" t="s">
        <v>25</v>
      </c>
      <c r="E32" s="8">
        <v>15</v>
      </c>
      <c r="F32" s="4" t="s">
        <v>22</v>
      </c>
      <c r="G32" s="4"/>
      <c r="H32" s="4" t="s">
        <v>22</v>
      </c>
      <c r="I32" s="4"/>
      <c r="J32" s="9">
        <v>27641</v>
      </c>
      <c r="K32" s="14">
        <f t="shared" si="12"/>
        <v>14990.304258167216</v>
      </c>
      <c r="L32" s="15">
        <f t="shared" si="13"/>
        <v>0.05576808097942839</v>
      </c>
      <c r="M32" s="15">
        <f t="shared" si="14"/>
        <v>0.36007880338433945</v>
      </c>
      <c r="N32" s="15">
        <f t="shared" si="15"/>
        <v>0.30351816962020034</v>
      </c>
      <c r="O32" s="15">
        <f t="shared" si="16"/>
        <v>0.049738770430828916</v>
      </c>
      <c r="P32" s="15">
        <f t="shared" si="17"/>
        <v>0.10640281842893791</v>
      </c>
      <c r="Q32" s="15">
        <f t="shared" si="18"/>
        <v>0.04027940961769756</v>
      </c>
      <c r="R32" s="15">
        <f t="shared" si="19"/>
        <v>0.055677702153101735</v>
      </c>
      <c r="S32" s="15">
        <f t="shared" si="20"/>
        <v>0.028536245385465696</v>
      </c>
      <c r="T32" s="15">
        <f t="shared" si="21"/>
        <v>1.0000000000000002</v>
      </c>
      <c r="U32" s="11">
        <v>414347000</v>
      </c>
      <c r="V32" s="11">
        <v>349262000</v>
      </c>
      <c r="W32" s="11">
        <v>57235000</v>
      </c>
      <c r="X32" s="11">
        <v>122439000</v>
      </c>
      <c r="Y32" s="11">
        <v>46350000</v>
      </c>
      <c r="Z32" s="11">
        <v>64173000</v>
      </c>
      <c r="AA32" s="11">
        <v>64069000</v>
      </c>
      <c r="AB32" s="11">
        <v>32837000</v>
      </c>
      <c r="AC32" s="11">
        <v>1150712000</v>
      </c>
    </row>
    <row r="33" spans="1:29" ht="12.75">
      <c r="A33" s="8" t="s">
        <v>29</v>
      </c>
      <c r="B33" s="6" t="s">
        <v>52</v>
      </c>
      <c r="C33" s="1" t="s">
        <v>53</v>
      </c>
      <c r="D33" s="8" t="s">
        <v>25</v>
      </c>
      <c r="E33" s="8">
        <v>15</v>
      </c>
      <c r="F33" s="4" t="s">
        <v>22</v>
      </c>
      <c r="G33" s="4"/>
      <c r="H33" s="4" t="s">
        <v>22</v>
      </c>
      <c r="I33" s="4"/>
      <c r="J33" s="9">
        <v>23513</v>
      </c>
      <c r="K33" s="14">
        <f t="shared" si="12"/>
        <v>14216.816229319951</v>
      </c>
      <c r="L33" s="15">
        <f t="shared" si="13"/>
        <v>0.04317510345899992</v>
      </c>
      <c r="M33" s="15">
        <f t="shared" si="14"/>
        <v>0.43680801380934275</v>
      </c>
      <c r="N33" s="15">
        <f t="shared" si="15"/>
        <v>0.2295097604925785</v>
      </c>
      <c r="O33" s="15">
        <f t="shared" si="16"/>
        <v>0.014031483942457587</v>
      </c>
      <c r="P33" s="15">
        <f t="shared" si="17"/>
        <v>0.11782630909772776</v>
      </c>
      <c r="Q33" s="15">
        <f t="shared" si="18"/>
        <v>0.05591163484167212</v>
      </c>
      <c r="R33" s="15">
        <f t="shared" si="19"/>
        <v>0.0428013835476996</v>
      </c>
      <c r="S33" s="15">
        <f t="shared" si="20"/>
        <v>0.059936310809521755</v>
      </c>
      <c r="T33" s="15">
        <f t="shared" si="21"/>
        <v>1</v>
      </c>
      <c r="U33" s="11">
        <v>334280000</v>
      </c>
      <c r="V33" s="11">
        <v>175639000</v>
      </c>
      <c r="W33" s="11">
        <v>10738000</v>
      </c>
      <c r="X33" s="11">
        <v>90170000</v>
      </c>
      <c r="Y33" s="11">
        <v>42788000</v>
      </c>
      <c r="Z33" s="11">
        <v>33041000</v>
      </c>
      <c r="AA33" s="11">
        <v>32755000</v>
      </c>
      <c r="AB33" s="11">
        <v>45868000</v>
      </c>
      <c r="AC33" s="11">
        <v>765279000</v>
      </c>
    </row>
    <row r="34" spans="1:29" ht="12.75">
      <c r="A34" s="8" t="s">
        <v>29</v>
      </c>
      <c r="B34" s="6" t="s">
        <v>54</v>
      </c>
      <c r="C34" s="1" t="s">
        <v>55</v>
      </c>
      <c r="D34" s="8" t="s">
        <v>25</v>
      </c>
      <c r="E34" s="8">
        <v>15</v>
      </c>
      <c r="F34" s="4" t="s">
        <v>22</v>
      </c>
      <c r="G34" s="4"/>
      <c r="H34" s="4" t="s">
        <v>22</v>
      </c>
      <c r="I34" s="4"/>
      <c r="J34" s="9">
        <v>36146</v>
      </c>
      <c r="K34" s="14">
        <f t="shared" si="12"/>
        <v>21871.742378133127</v>
      </c>
      <c r="L34" s="15">
        <f t="shared" si="13"/>
        <v>0.051217925632714954</v>
      </c>
      <c r="M34" s="15">
        <f t="shared" si="14"/>
        <v>0.4055695947977169</v>
      </c>
      <c r="N34" s="15">
        <f t="shared" si="15"/>
        <v>0.2827966785991675</v>
      </c>
      <c r="O34" s="15">
        <f t="shared" si="16"/>
        <v>0.03211822922918917</v>
      </c>
      <c r="P34" s="15">
        <f t="shared" si="17"/>
        <v>0.13117183724602396</v>
      </c>
      <c r="Q34" s="15">
        <f t="shared" si="18"/>
        <v>0.027283155269230256</v>
      </c>
      <c r="R34" s="15">
        <f t="shared" si="19"/>
        <v>0.03415126881574803</v>
      </c>
      <c r="S34" s="15">
        <f t="shared" si="20"/>
        <v>0.03569131041020921</v>
      </c>
      <c r="T34" s="15">
        <f t="shared" si="21"/>
        <v>1</v>
      </c>
      <c r="U34" s="11">
        <v>790576000</v>
      </c>
      <c r="V34" s="11">
        <v>551255000</v>
      </c>
      <c r="W34" s="11">
        <v>62608000</v>
      </c>
      <c r="X34" s="11">
        <v>255693000</v>
      </c>
      <c r="Y34" s="11">
        <v>53183000</v>
      </c>
      <c r="Z34" s="11">
        <v>99839000</v>
      </c>
      <c r="AA34" s="11">
        <v>66571000</v>
      </c>
      <c r="AB34" s="11">
        <v>69573000</v>
      </c>
      <c r="AC34" s="11">
        <v>1949298000</v>
      </c>
    </row>
    <row r="35" spans="1:29" ht="12.75">
      <c r="A35" s="8" t="s">
        <v>29</v>
      </c>
      <c r="B35" s="6" t="s">
        <v>58</v>
      </c>
      <c r="C35" s="1" t="s">
        <v>59</v>
      </c>
      <c r="D35" s="8" t="s">
        <v>25</v>
      </c>
      <c r="E35" s="8">
        <v>15</v>
      </c>
      <c r="F35" s="4" t="s">
        <v>22</v>
      </c>
      <c r="G35" s="4"/>
      <c r="H35" s="4" t="s">
        <v>22</v>
      </c>
      <c r="I35" s="4"/>
      <c r="J35" s="9">
        <v>23476</v>
      </c>
      <c r="K35" s="14">
        <f t="shared" si="12"/>
        <v>14426.179928437554</v>
      </c>
      <c r="L35" s="15">
        <f t="shared" si="13"/>
        <v>0.06420293532060185</v>
      </c>
      <c r="M35" s="15">
        <f t="shared" si="14"/>
        <v>0.2912692917990772</v>
      </c>
      <c r="N35" s="15">
        <f t="shared" si="15"/>
        <v>0.408015583946471</v>
      </c>
      <c r="O35" s="15">
        <f t="shared" si="16"/>
        <v>0.010139885700525056</v>
      </c>
      <c r="P35" s="15">
        <f t="shared" si="17"/>
        <v>0.12280528237302567</v>
      </c>
      <c r="Q35" s="15">
        <f t="shared" si="18"/>
        <v>0.03492369284488727</v>
      </c>
      <c r="R35" s="15">
        <f t="shared" si="19"/>
        <v>0.03699639212718289</v>
      </c>
      <c r="S35" s="15">
        <f t="shared" si="20"/>
        <v>0.03164693588822905</v>
      </c>
      <c r="T35" s="15">
        <f t="shared" si="21"/>
        <v>1</v>
      </c>
      <c r="U35" s="11">
        <v>338669000</v>
      </c>
      <c r="V35" s="11">
        <v>474414000</v>
      </c>
      <c r="W35" s="11">
        <v>11790000</v>
      </c>
      <c r="X35" s="11">
        <v>142790000</v>
      </c>
      <c r="Y35" s="11">
        <v>40607000</v>
      </c>
      <c r="Z35" s="11">
        <v>74651000</v>
      </c>
      <c r="AA35" s="11">
        <v>43017000</v>
      </c>
      <c r="AB35" s="11">
        <v>36797000</v>
      </c>
      <c r="AC35" s="11">
        <v>1162735000</v>
      </c>
    </row>
    <row r="36" spans="1:29" ht="12.75">
      <c r="A36" s="8" t="s">
        <v>29</v>
      </c>
      <c r="B36" s="6" t="s">
        <v>84</v>
      </c>
      <c r="C36" s="1" t="s">
        <v>85</v>
      </c>
      <c r="D36" s="8" t="s">
        <v>25</v>
      </c>
      <c r="E36" s="8">
        <v>15</v>
      </c>
      <c r="F36" s="4" t="s">
        <v>22</v>
      </c>
      <c r="G36" s="4"/>
      <c r="H36" s="4" t="s">
        <v>22</v>
      </c>
      <c r="I36" s="4"/>
      <c r="J36" s="9">
        <v>44382</v>
      </c>
      <c r="K36" s="14">
        <f t="shared" si="12"/>
        <v>10321.594340047766</v>
      </c>
      <c r="L36" s="15">
        <f t="shared" si="13"/>
        <v>0.0650729539422351</v>
      </c>
      <c r="M36" s="15">
        <f t="shared" si="14"/>
        <v>0.3625088432617906</v>
      </c>
      <c r="N36" s="15">
        <f t="shared" si="15"/>
        <v>0.3063163442470131</v>
      </c>
      <c r="O36" s="15">
        <f t="shared" si="16"/>
        <v>0.09107491330833743</v>
      </c>
      <c r="P36" s="15">
        <f t="shared" si="17"/>
        <v>0.08207259150698677</v>
      </c>
      <c r="Q36" s="15">
        <f t="shared" si="18"/>
        <v>0.021809422366844612</v>
      </c>
      <c r="R36" s="15">
        <f t="shared" si="19"/>
        <v>0.05562906255885616</v>
      </c>
      <c r="S36" s="15">
        <f t="shared" si="20"/>
        <v>0.015515868807936224</v>
      </c>
      <c r="T36" s="15">
        <f t="shared" si="21"/>
        <v>0.9999999999999999</v>
      </c>
      <c r="U36" s="11">
        <v>458093000</v>
      </c>
      <c r="V36" s="11">
        <v>387084000</v>
      </c>
      <c r="W36" s="11">
        <v>115089000</v>
      </c>
      <c r="X36" s="11">
        <v>103713000</v>
      </c>
      <c r="Y36" s="11">
        <v>27560000</v>
      </c>
      <c r="Z36" s="11">
        <v>82231000</v>
      </c>
      <c r="AA36" s="11">
        <v>70297000</v>
      </c>
      <c r="AB36" s="11">
        <v>19607000</v>
      </c>
      <c r="AC36" s="11">
        <v>1263674000</v>
      </c>
    </row>
    <row r="37" spans="1:29" ht="12.75">
      <c r="A37" s="8" t="s">
        <v>29</v>
      </c>
      <c r="B37" s="6" t="s">
        <v>100</v>
      </c>
      <c r="C37" s="1" t="s">
        <v>101</v>
      </c>
      <c r="D37" s="8" t="s">
        <v>25</v>
      </c>
      <c r="E37" s="8">
        <v>15</v>
      </c>
      <c r="F37" s="4" t="s">
        <v>22</v>
      </c>
      <c r="G37" s="4"/>
      <c r="H37" s="4" t="s">
        <v>22</v>
      </c>
      <c r="I37" s="4"/>
      <c r="J37" s="9">
        <v>38229</v>
      </c>
      <c r="K37" s="14">
        <f t="shared" si="12"/>
        <v>7247.8951842841825</v>
      </c>
      <c r="L37" s="15">
        <f t="shared" si="13"/>
        <v>0.02323166069326859</v>
      </c>
      <c r="M37" s="15">
        <f t="shared" si="14"/>
        <v>0.24781342316452276</v>
      </c>
      <c r="N37" s="15">
        <f t="shared" si="15"/>
        <v>0.29611764250024325</v>
      </c>
      <c r="O37" s="15">
        <f t="shared" si="16"/>
        <v>0.11496320468660874</v>
      </c>
      <c r="P37" s="15">
        <f t="shared" si="17"/>
        <v>0.09865219175902709</v>
      </c>
      <c r="Q37" s="15">
        <f t="shared" si="18"/>
        <v>0.043983913429756785</v>
      </c>
      <c r="R37" s="15">
        <f t="shared" si="19"/>
        <v>0.07449347399640074</v>
      </c>
      <c r="S37" s="15">
        <f t="shared" si="20"/>
        <v>0.10074448977017203</v>
      </c>
      <c r="T37" s="15">
        <f t="shared" si="21"/>
        <v>0.9999999999999999</v>
      </c>
      <c r="U37" s="11">
        <v>277079785</v>
      </c>
      <c r="V37" s="11">
        <v>331088654</v>
      </c>
      <c r="W37" s="11">
        <v>128540172</v>
      </c>
      <c r="X37" s="11">
        <v>110302855</v>
      </c>
      <c r="Y37" s="11">
        <v>49178342</v>
      </c>
      <c r="Z37" s="11">
        <v>25975282</v>
      </c>
      <c r="AA37" s="11">
        <v>83291032</v>
      </c>
      <c r="AB37" s="11">
        <v>112642250</v>
      </c>
      <c r="AC37" s="11">
        <v>1118098372</v>
      </c>
    </row>
    <row r="38" spans="1:29" ht="12.75">
      <c r="A38" s="8" t="s">
        <v>29</v>
      </c>
      <c r="B38" s="6" t="s">
        <v>110</v>
      </c>
      <c r="C38" s="1" t="s">
        <v>111</v>
      </c>
      <c r="D38" s="8" t="s">
        <v>25</v>
      </c>
      <c r="E38" s="8">
        <v>15</v>
      </c>
      <c r="F38" s="4" t="s">
        <v>22</v>
      </c>
      <c r="G38" s="4"/>
      <c r="H38" s="4" t="s">
        <v>22</v>
      </c>
      <c r="I38" s="4"/>
      <c r="J38" s="9">
        <v>25150</v>
      </c>
      <c r="K38" s="14">
        <f t="shared" si="12"/>
        <v>6855.961033797216</v>
      </c>
      <c r="L38" s="15">
        <f t="shared" si="13"/>
        <v>0.04938681250519843</v>
      </c>
      <c r="M38" s="15">
        <f t="shared" si="14"/>
        <v>0.29846030122262784</v>
      </c>
      <c r="N38" s="15">
        <f t="shared" si="15"/>
        <v>0.2620358760362048</v>
      </c>
      <c r="O38" s="15">
        <f t="shared" si="16"/>
        <v>0.115239792752491</v>
      </c>
      <c r="P38" s="15">
        <f t="shared" si="17"/>
        <v>0.11939269553084124</v>
      </c>
      <c r="Q38" s="15">
        <f t="shared" si="18"/>
        <v>0.04399587032634172</v>
      </c>
      <c r="R38" s="15">
        <f t="shared" si="19"/>
        <v>0.07685987030894931</v>
      </c>
      <c r="S38" s="15">
        <f t="shared" si="20"/>
        <v>0.034628781317345626</v>
      </c>
      <c r="T38" s="15">
        <f t="shared" si="21"/>
        <v>0.9999999999999998</v>
      </c>
      <c r="U38" s="11">
        <v>172427420</v>
      </c>
      <c r="V38" s="11">
        <v>151384187</v>
      </c>
      <c r="W38" s="11">
        <v>66576694</v>
      </c>
      <c r="X38" s="11">
        <v>68975922</v>
      </c>
      <c r="Y38" s="11">
        <v>25417432</v>
      </c>
      <c r="Z38" s="11">
        <v>28531904</v>
      </c>
      <c r="AA38" s="11">
        <v>44403725</v>
      </c>
      <c r="AB38" s="11">
        <v>20005848</v>
      </c>
      <c r="AC38" s="11">
        <v>577723132</v>
      </c>
    </row>
    <row r="39" spans="1:29" ht="12.75">
      <c r="A39" s="8" t="s">
        <v>29</v>
      </c>
      <c r="B39" s="6" t="s">
        <v>112</v>
      </c>
      <c r="C39" s="1" t="s">
        <v>113</v>
      </c>
      <c r="D39" s="8" t="s">
        <v>25</v>
      </c>
      <c r="E39" s="8">
        <v>15</v>
      </c>
      <c r="F39" s="4" t="s">
        <v>22</v>
      </c>
      <c r="G39" s="4" t="s">
        <v>22</v>
      </c>
      <c r="H39" s="4" t="s">
        <v>22</v>
      </c>
      <c r="I39" s="4"/>
      <c r="J39" s="9">
        <v>26102</v>
      </c>
      <c r="K39" s="14">
        <f t="shared" si="12"/>
        <v>10316.987204045667</v>
      </c>
      <c r="L39" s="15">
        <f t="shared" si="13"/>
        <v>0.07853535487218037</v>
      </c>
      <c r="M39" s="15">
        <f t="shared" si="14"/>
        <v>0.3563994515587695</v>
      </c>
      <c r="N39" s="15">
        <f t="shared" si="15"/>
        <v>0.28734667732491964</v>
      </c>
      <c r="O39" s="15">
        <f t="shared" si="16"/>
        <v>0.05793439880571099</v>
      </c>
      <c r="P39" s="15">
        <f t="shared" si="17"/>
        <v>0.09493830036156888</v>
      </c>
      <c r="Q39" s="15">
        <f t="shared" si="18"/>
        <v>0.03178550442299853</v>
      </c>
      <c r="R39" s="15">
        <f t="shared" si="19"/>
        <v>0.06505460590050768</v>
      </c>
      <c r="S39" s="15">
        <f t="shared" si="20"/>
        <v>0.028005706753344378</v>
      </c>
      <c r="T39" s="15">
        <f t="shared" si="21"/>
        <v>1</v>
      </c>
      <c r="U39" s="11">
        <v>269294000</v>
      </c>
      <c r="V39" s="11">
        <v>217118000</v>
      </c>
      <c r="W39" s="11">
        <v>43775000</v>
      </c>
      <c r="X39" s="11">
        <v>71735000</v>
      </c>
      <c r="Y39" s="11">
        <v>24017000</v>
      </c>
      <c r="Z39" s="11">
        <v>59341000</v>
      </c>
      <c r="AA39" s="11">
        <v>49155000</v>
      </c>
      <c r="AB39" s="11">
        <v>21161000</v>
      </c>
      <c r="AC39" s="11">
        <v>755596000</v>
      </c>
    </row>
    <row r="40" spans="1:29" ht="12.75">
      <c r="A40" s="8" t="s">
        <v>29</v>
      </c>
      <c r="B40" s="6" t="s">
        <v>134</v>
      </c>
      <c r="C40" s="1" t="s">
        <v>135</v>
      </c>
      <c r="D40" s="8" t="s">
        <v>25</v>
      </c>
      <c r="E40" s="8">
        <v>15</v>
      </c>
      <c r="F40" s="4" t="s">
        <v>22</v>
      </c>
      <c r="G40" s="4"/>
      <c r="H40" s="4" t="s">
        <v>22</v>
      </c>
      <c r="I40" s="4"/>
      <c r="J40" s="9">
        <v>31722</v>
      </c>
      <c r="K40" s="14">
        <f t="shared" si="12"/>
        <v>9326.185234222306</v>
      </c>
      <c r="L40" s="15">
        <f t="shared" si="13"/>
        <v>0.08559170602681486</v>
      </c>
      <c r="M40" s="15">
        <f t="shared" si="14"/>
        <v>0.3161803204957163</v>
      </c>
      <c r="N40" s="15">
        <f t="shared" si="15"/>
        <v>0.2883589753885229</v>
      </c>
      <c r="O40" s="15">
        <f t="shared" si="16"/>
        <v>0.06354434876417651</v>
      </c>
      <c r="P40" s="15">
        <f t="shared" si="17"/>
        <v>0.1070184902624382</v>
      </c>
      <c r="Q40" s="15">
        <f t="shared" si="18"/>
        <v>0.0316931836065528</v>
      </c>
      <c r="R40" s="15">
        <f t="shared" si="19"/>
        <v>0.07748504904488684</v>
      </c>
      <c r="S40" s="15">
        <f t="shared" si="20"/>
        <v>0.030127926410891577</v>
      </c>
      <c r="T40" s="15">
        <f t="shared" si="21"/>
        <v>1</v>
      </c>
      <c r="U40" s="11">
        <v>295845248</v>
      </c>
      <c r="V40" s="11">
        <v>269813227</v>
      </c>
      <c r="W40" s="11">
        <v>59457507</v>
      </c>
      <c r="X40" s="11">
        <v>100135618</v>
      </c>
      <c r="Y40" s="11">
        <v>29654843</v>
      </c>
      <c r="Z40" s="11">
        <v>80086893</v>
      </c>
      <c r="AA40" s="11">
        <v>72501614</v>
      </c>
      <c r="AB40" s="11">
        <v>28190255</v>
      </c>
      <c r="AC40" s="11">
        <v>935685205</v>
      </c>
    </row>
    <row r="41" spans="1:29" ht="12.75">
      <c r="A41" s="8" t="s">
        <v>29</v>
      </c>
      <c r="B41" s="6" t="s">
        <v>138</v>
      </c>
      <c r="C41" s="1" t="s">
        <v>139</v>
      </c>
      <c r="D41" s="8" t="s">
        <v>25</v>
      </c>
      <c r="E41" s="8">
        <v>15</v>
      </c>
      <c r="F41" s="4" t="s">
        <v>22</v>
      </c>
      <c r="G41" s="4"/>
      <c r="H41" s="4" t="s">
        <v>22</v>
      </c>
      <c r="I41" s="4"/>
      <c r="J41" s="9">
        <v>37075</v>
      </c>
      <c r="K41" s="14">
        <f t="shared" si="12"/>
        <v>16039.10991233985</v>
      </c>
      <c r="L41" s="15">
        <f t="shared" si="13"/>
        <v>0.052881669798916446</v>
      </c>
      <c r="M41" s="15">
        <f t="shared" si="14"/>
        <v>0.3411341268366113</v>
      </c>
      <c r="N41" s="15">
        <f t="shared" si="15"/>
        <v>0.2889070169279169</v>
      </c>
      <c r="O41" s="15">
        <f t="shared" si="16"/>
        <v>0.05114344327185863</v>
      </c>
      <c r="P41" s="15">
        <f t="shared" si="17"/>
        <v>0.08119812569844581</v>
      </c>
      <c r="Q41" s="15">
        <f t="shared" si="18"/>
        <v>0.029451179355146642</v>
      </c>
      <c r="R41" s="15">
        <f t="shared" si="19"/>
        <v>0.11235081656489723</v>
      </c>
      <c r="S41" s="15">
        <f t="shared" si="20"/>
        <v>0.042933621546206995</v>
      </c>
      <c r="T41" s="15">
        <f t="shared" si="21"/>
        <v>0.9999999999999999</v>
      </c>
      <c r="U41" s="11">
        <v>594650000</v>
      </c>
      <c r="V41" s="11">
        <v>503610000</v>
      </c>
      <c r="W41" s="11">
        <v>89151000</v>
      </c>
      <c r="X41" s="11">
        <v>141541000</v>
      </c>
      <c r="Y41" s="11">
        <v>51338000</v>
      </c>
      <c r="Z41" s="11">
        <v>92181000</v>
      </c>
      <c r="AA41" s="11">
        <v>195845000</v>
      </c>
      <c r="AB41" s="11">
        <v>74840000</v>
      </c>
      <c r="AC41" s="11">
        <v>1743156000</v>
      </c>
    </row>
    <row r="42" spans="1:29" ht="12.75">
      <c r="A42" s="8" t="s">
        <v>29</v>
      </c>
      <c r="B42" s="6" t="s">
        <v>140</v>
      </c>
      <c r="C42" s="1" t="s">
        <v>141</v>
      </c>
      <c r="D42" s="8" t="s">
        <v>25</v>
      </c>
      <c r="E42" s="8">
        <v>15</v>
      </c>
      <c r="F42" s="4" t="s">
        <v>22</v>
      </c>
      <c r="G42" s="4"/>
      <c r="H42" s="4" t="s">
        <v>22</v>
      </c>
      <c r="I42" s="4"/>
      <c r="J42" s="9">
        <v>40501</v>
      </c>
      <c r="K42" s="14">
        <f t="shared" si="12"/>
        <v>10122.802844374213</v>
      </c>
      <c r="L42" s="15">
        <f t="shared" si="13"/>
        <v>0.05437466011623827</v>
      </c>
      <c r="M42" s="15">
        <f t="shared" si="14"/>
        <v>0.3985022749837913</v>
      </c>
      <c r="N42" s="15">
        <f t="shared" si="15"/>
        <v>0.20851989856573172</v>
      </c>
      <c r="O42" s="15">
        <f t="shared" si="16"/>
        <v>0.15378801744599058</v>
      </c>
      <c r="P42" s="15">
        <f t="shared" si="17"/>
        <v>0.0578241022523153</v>
      </c>
      <c r="Q42" s="15">
        <f t="shared" si="18"/>
        <v>0.023534009909762985</v>
      </c>
      <c r="R42" s="15">
        <f t="shared" si="19"/>
        <v>0.08085912074646506</v>
      </c>
      <c r="S42" s="15">
        <f t="shared" si="20"/>
        <v>0.022597915979704754</v>
      </c>
      <c r="T42" s="15">
        <f t="shared" si="21"/>
        <v>0.9999999999999999</v>
      </c>
      <c r="U42" s="11">
        <v>409983638</v>
      </c>
      <c r="V42" s="11">
        <v>214527625</v>
      </c>
      <c r="W42" s="11">
        <v>158218848</v>
      </c>
      <c r="X42" s="11">
        <v>59490089</v>
      </c>
      <c r="Y42" s="11">
        <v>24212055</v>
      </c>
      <c r="Z42" s="11">
        <v>55941264</v>
      </c>
      <c r="AA42" s="11">
        <v>83188776</v>
      </c>
      <c r="AB42" s="11">
        <v>23248991</v>
      </c>
      <c r="AC42" s="11">
        <v>1028811286</v>
      </c>
    </row>
    <row r="43" spans="1:29" ht="12.75">
      <c r="A43" s="8" t="s">
        <v>29</v>
      </c>
      <c r="B43" s="6" t="s">
        <v>148</v>
      </c>
      <c r="C43" s="1" t="s">
        <v>149</v>
      </c>
      <c r="D43" s="8" t="s">
        <v>25</v>
      </c>
      <c r="E43" s="8">
        <v>15</v>
      </c>
      <c r="F43" s="4" t="s">
        <v>22</v>
      </c>
      <c r="G43" s="4"/>
      <c r="H43" s="4" t="s">
        <v>22</v>
      </c>
      <c r="I43" s="4"/>
      <c r="J43" s="9">
        <v>40567</v>
      </c>
      <c r="K43" s="14">
        <f t="shared" si="12"/>
        <v>12240.639583898243</v>
      </c>
      <c r="L43" s="15">
        <f t="shared" si="13"/>
        <v>0.06333343685787006</v>
      </c>
      <c r="M43" s="15">
        <f t="shared" si="14"/>
        <v>0.29945108519039315</v>
      </c>
      <c r="N43" s="15">
        <f t="shared" si="15"/>
        <v>0.24731732372897727</v>
      </c>
      <c r="O43" s="15">
        <f t="shared" si="16"/>
        <v>0.09657092318657212</v>
      </c>
      <c r="P43" s="15">
        <f t="shared" si="17"/>
        <v>0.14173518693548978</v>
      </c>
      <c r="Q43" s="15">
        <f t="shared" si="18"/>
        <v>0.036169119451317226</v>
      </c>
      <c r="R43" s="15">
        <f t="shared" si="19"/>
        <v>0.08039153424835456</v>
      </c>
      <c r="S43" s="15">
        <f t="shared" si="20"/>
        <v>0.035031390401025854</v>
      </c>
      <c r="T43" s="15">
        <f t="shared" si="21"/>
        <v>1</v>
      </c>
      <c r="U43" s="11">
        <v>496566026</v>
      </c>
      <c r="V43" s="11">
        <v>410114996</v>
      </c>
      <c r="W43" s="11">
        <v>160139141</v>
      </c>
      <c r="X43" s="11">
        <v>235032972</v>
      </c>
      <c r="Y43" s="11">
        <v>59977595</v>
      </c>
      <c r="Z43" s="11">
        <v>105022939</v>
      </c>
      <c r="AA43" s="11">
        <v>133309601</v>
      </c>
      <c r="AB43" s="11">
        <v>58090951</v>
      </c>
      <c r="AC43" s="11">
        <v>1658254221</v>
      </c>
    </row>
    <row r="44" spans="1:29" ht="12.75">
      <c r="A44" s="8" t="s">
        <v>29</v>
      </c>
      <c r="B44" s="6" t="s">
        <v>158</v>
      </c>
      <c r="C44" s="1" t="s">
        <v>159</v>
      </c>
      <c r="D44" s="8" t="s">
        <v>25</v>
      </c>
      <c r="E44" s="8">
        <v>15</v>
      </c>
      <c r="F44" s="4" t="s">
        <v>22</v>
      </c>
      <c r="G44" s="4" t="s">
        <v>22</v>
      </c>
      <c r="H44" s="4" t="s">
        <v>22</v>
      </c>
      <c r="I44" s="4"/>
      <c r="J44" s="9">
        <v>24219</v>
      </c>
      <c r="K44" s="14">
        <f t="shared" si="12"/>
        <v>7258.570997976795</v>
      </c>
      <c r="L44" s="15">
        <f t="shared" si="13"/>
        <v>0.07694777310221747</v>
      </c>
      <c r="M44" s="15">
        <f t="shared" si="14"/>
        <v>0.3275423439235535</v>
      </c>
      <c r="N44" s="15">
        <f t="shared" si="15"/>
        <v>0.2635335841727172</v>
      </c>
      <c r="O44" s="15">
        <f t="shared" si="16"/>
        <v>0.09144463635660481</v>
      </c>
      <c r="P44" s="15">
        <f t="shared" si="17"/>
        <v>0.09381649904527721</v>
      </c>
      <c r="Q44" s="15">
        <f t="shared" si="18"/>
        <v>0.05049989329158378</v>
      </c>
      <c r="R44" s="15">
        <f t="shared" si="19"/>
        <v>0.07144957917264866</v>
      </c>
      <c r="S44" s="15">
        <f t="shared" si="20"/>
        <v>0.024765690935397332</v>
      </c>
      <c r="T44" s="15">
        <f t="shared" si="21"/>
        <v>1</v>
      </c>
      <c r="U44" s="11">
        <v>175795331</v>
      </c>
      <c r="V44" s="11">
        <v>141441174</v>
      </c>
      <c r="W44" s="11">
        <v>49079273</v>
      </c>
      <c r="X44" s="11">
        <v>50352276</v>
      </c>
      <c r="Y44" s="11">
        <v>27103810</v>
      </c>
      <c r="Z44" s="11">
        <v>41298658</v>
      </c>
      <c r="AA44" s="11">
        <v>38347721</v>
      </c>
      <c r="AB44" s="11">
        <v>13292000</v>
      </c>
      <c r="AC44" s="11">
        <v>536710243</v>
      </c>
    </row>
    <row r="45" spans="1:29" ht="12.75">
      <c r="A45" s="8" t="s">
        <v>29</v>
      </c>
      <c r="B45" s="6" t="s">
        <v>190</v>
      </c>
      <c r="C45" s="1" t="s">
        <v>191</v>
      </c>
      <c r="D45" s="8" t="s">
        <v>25</v>
      </c>
      <c r="E45" s="8">
        <v>15</v>
      </c>
      <c r="F45" s="4" t="s">
        <v>22</v>
      </c>
      <c r="G45" s="4"/>
      <c r="H45" s="4" t="s">
        <v>22</v>
      </c>
      <c r="I45" s="4"/>
      <c r="J45" s="9">
        <v>24084</v>
      </c>
      <c r="K45" s="14">
        <f t="shared" si="12"/>
        <v>9118.488041853512</v>
      </c>
      <c r="L45" s="15">
        <f t="shared" si="13"/>
        <v>0.13222330665761298</v>
      </c>
      <c r="M45" s="15">
        <f t="shared" si="14"/>
        <v>0.3874519286341361</v>
      </c>
      <c r="N45" s="15">
        <f t="shared" si="15"/>
        <v>0.1967129495909807</v>
      </c>
      <c r="O45" s="15">
        <f t="shared" si="16"/>
        <v>0.013957789503163766</v>
      </c>
      <c r="P45" s="15">
        <f t="shared" si="17"/>
        <v>0.10468676104703725</v>
      </c>
      <c r="Q45" s="15">
        <f t="shared" si="18"/>
        <v>0.030093991577211685</v>
      </c>
      <c r="R45" s="15">
        <f t="shared" si="19"/>
        <v>0.11413762262271897</v>
      </c>
      <c r="S45" s="15">
        <f t="shared" si="20"/>
        <v>0.020735650367138564</v>
      </c>
      <c r="T45" s="15">
        <f t="shared" si="21"/>
        <v>1</v>
      </c>
      <c r="U45" s="11">
        <v>219609666</v>
      </c>
      <c r="V45" s="11">
        <v>111497871</v>
      </c>
      <c r="W45" s="11">
        <v>7911344</v>
      </c>
      <c r="X45" s="11">
        <v>59336973</v>
      </c>
      <c r="Y45" s="11">
        <v>17057423</v>
      </c>
      <c r="Z45" s="11">
        <v>74944823</v>
      </c>
      <c r="AA45" s="11">
        <v>64693768</v>
      </c>
      <c r="AB45" s="11">
        <v>11753069</v>
      </c>
      <c r="AC45" s="11">
        <v>566804937</v>
      </c>
    </row>
    <row r="46" spans="1:29" ht="12.75">
      <c r="A46" s="8" t="s">
        <v>29</v>
      </c>
      <c r="B46" s="6" t="s">
        <v>192</v>
      </c>
      <c r="C46" s="1" t="s">
        <v>193</v>
      </c>
      <c r="D46" s="8" t="s">
        <v>25</v>
      </c>
      <c r="E46" s="8">
        <v>15</v>
      </c>
      <c r="F46" s="4" t="s">
        <v>22</v>
      </c>
      <c r="G46" s="4"/>
      <c r="H46" s="4" t="s">
        <v>22</v>
      </c>
      <c r="I46" s="4"/>
      <c r="J46" s="9">
        <v>19068</v>
      </c>
      <c r="K46" s="14">
        <f t="shared" si="12"/>
        <v>9639.069225928257</v>
      </c>
      <c r="L46" s="15">
        <f t="shared" si="13"/>
        <v>0.1485881958292013</v>
      </c>
      <c r="M46" s="15">
        <f t="shared" si="14"/>
        <v>0.35801971666139787</v>
      </c>
      <c r="N46" s="15">
        <f t="shared" si="15"/>
        <v>0.206972481881431</v>
      </c>
      <c r="O46" s="15">
        <f t="shared" si="16"/>
        <v>0.019110749509844028</v>
      </c>
      <c r="P46" s="15">
        <f t="shared" si="17"/>
        <v>0.06498724892842309</v>
      </c>
      <c r="Q46" s="15">
        <f t="shared" si="18"/>
        <v>0.03747584087559641</v>
      </c>
      <c r="R46" s="15">
        <f t="shared" si="19"/>
        <v>0.1434573117788255</v>
      </c>
      <c r="S46" s="15">
        <f t="shared" si="20"/>
        <v>0.021388454535280838</v>
      </c>
      <c r="T46" s="15">
        <f t="shared" si="21"/>
        <v>1</v>
      </c>
      <c r="U46" s="11">
        <v>183797772</v>
      </c>
      <c r="V46" s="11">
        <v>106254151</v>
      </c>
      <c r="W46" s="11">
        <v>9810949</v>
      </c>
      <c r="X46" s="11">
        <v>33362720</v>
      </c>
      <c r="Y46" s="11">
        <v>19239097</v>
      </c>
      <c r="Z46" s="11">
        <v>76281216</v>
      </c>
      <c r="AA46" s="11">
        <v>73647157</v>
      </c>
      <c r="AB46" s="11">
        <v>10980262</v>
      </c>
      <c r="AC46" s="11">
        <v>513373324</v>
      </c>
    </row>
    <row r="47" spans="1:29" ht="12.75">
      <c r="A47" s="8" t="s">
        <v>29</v>
      </c>
      <c r="B47" s="6" t="s">
        <v>196</v>
      </c>
      <c r="C47" s="1" t="s">
        <v>197</v>
      </c>
      <c r="D47" s="8" t="s">
        <v>25</v>
      </c>
      <c r="E47" s="8">
        <v>15</v>
      </c>
      <c r="F47" s="4" t="s">
        <v>22</v>
      </c>
      <c r="G47" s="4"/>
      <c r="H47" s="4" t="s">
        <v>22</v>
      </c>
      <c r="I47" s="4"/>
      <c r="J47" s="9">
        <v>23588</v>
      </c>
      <c r="K47" s="14">
        <f t="shared" si="12"/>
        <v>22593.154400542648</v>
      </c>
      <c r="L47" s="15">
        <f t="shared" si="13"/>
        <v>0.05554537288192015</v>
      </c>
      <c r="M47" s="15">
        <f t="shared" si="14"/>
        <v>0.4572998622512509</v>
      </c>
      <c r="N47" s="15">
        <f t="shared" si="15"/>
        <v>0.22134034319112306</v>
      </c>
      <c r="O47" s="15">
        <f t="shared" si="16"/>
        <v>0.06716754763469171</v>
      </c>
      <c r="P47" s="15">
        <f t="shared" si="17"/>
        <v>0.06495142515433087</v>
      </c>
      <c r="Q47" s="15">
        <f t="shared" si="18"/>
        <v>0.01758046325967301</v>
      </c>
      <c r="R47" s="15">
        <f t="shared" si="19"/>
        <v>0.075418313228591</v>
      </c>
      <c r="S47" s="15">
        <f t="shared" si="20"/>
        <v>0.04069667239841929</v>
      </c>
      <c r="T47" s="15">
        <f t="shared" si="21"/>
        <v>0.9999999999999998</v>
      </c>
      <c r="U47" s="11">
        <v>532927326</v>
      </c>
      <c r="V47" s="11">
        <v>257945228</v>
      </c>
      <c r="W47" s="11">
        <v>78275601</v>
      </c>
      <c r="X47" s="11">
        <v>75692980</v>
      </c>
      <c r="Y47" s="11">
        <v>20487890</v>
      </c>
      <c r="Z47" s="11">
        <v>64731371</v>
      </c>
      <c r="AA47" s="11">
        <v>87890864</v>
      </c>
      <c r="AB47" s="11">
        <v>47427018</v>
      </c>
      <c r="AC47" s="11">
        <v>1165378278</v>
      </c>
    </row>
    <row r="48" spans="1:29" ht="12.75">
      <c r="A48" s="8" t="s">
        <v>29</v>
      </c>
      <c r="B48" s="6" t="s">
        <v>216</v>
      </c>
      <c r="C48" s="1" t="s">
        <v>217</v>
      </c>
      <c r="D48" s="8" t="s">
        <v>25</v>
      </c>
      <c r="E48" s="8">
        <v>15</v>
      </c>
      <c r="F48" s="4" t="s">
        <v>22</v>
      </c>
      <c r="G48" s="4"/>
      <c r="H48" s="4" t="s">
        <v>22</v>
      </c>
      <c r="I48" s="4"/>
      <c r="J48" s="9">
        <v>46249</v>
      </c>
      <c r="K48" s="14">
        <f t="shared" si="12"/>
        <v>11840.354537395404</v>
      </c>
      <c r="L48" s="15">
        <f t="shared" si="13"/>
        <v>0.07288227990056922</v>
      </c>
      <c r="M48" s="15">
        <f t="shared" si="14"/>
        <v>0.4081596966232956</v>
      </c>
      <c r="N48" s="15">
        <f t="shared" si="15"/>
        <v>0.23620807159717416</v>
      </c>
      <c r="O48" s="15">
        <f t="shared" si="16"/>
        <v>0.08098479961018241</v>
      </c>
      <c r="P48" s="15">
        <f t="shared" si="17"/>
        <v>0.07160921386610854</v>
      </c>
      <c r="Q48" s="15">
        <f t="shared" si="18"/>
        <v>0.045832125097640085</v>
      </c>
      <c r="R48" s="15">
        <f t="shared" si="19"/>
        <v>0.05011668622893874</v>
      </c>
      <c r="S48" s="15">
        <f t="shared" si="20"/>
        <v>0.03420712707609129</v>
      </c>
      <c r="T48" s="15">
        <f t="shared" si="21"/>
        <v>1</v>
      </c>
      <c r="U48" s="11">
        <v>547604557</v>
      </c>
      <c r="V48" s="11">
        <v>316906881</v>
      </c>
      <c r="W48" s="11">
        <v>108652681</v>
      </c>
      <c r="X48" s="11">
        <v>96073993</v>
      </c>
      <c r="Y48" s="11">
        <v>61490345</v>
      </c>
      <c r="Z48" s="11">
        <v>97781993</v>
      </c>
      <c r="AA48" s="11">
        <v>67238696</v>
      </c>
      <c r="AB48" s="11">
        <v>45893749</v>
      </c>
      <c r="AC48" s="11">
        <v>1341642895</v>
      </c>
    </row>
    <row r="49" spans="1:29" ht="12.75">
      <c r="A49" s="8" t="s">
        <v>29</v>
      </c>
      <c r="B49" s="6" t="s">
        <v>234</v>
      </c>
      <c r="C49" s="1" t="s">
        <v>235</v>
      </c>
      <c r="D49" s="8" t="s">
        <v>25</v>
      </c>
      <c r="E49" s="8">
        <v>15</v>
      </c>
      <c r="F49" s="4" t="s">
        <v>22</v>
      </c>
      <c r="G49" s="4"/>
      <c r="H49" s="4" t="s">
        <v>22</v>
      </c>
      <c r="I49" s="4"/>
      <c r="J49" s="9">
        <v>23552</v>
      </c>
      <c r="K49" s="14">
        <f t="shared" si="12"/>
        <v>0</v>
      </c>
      <c r="L49" s="15">
        <f t="shared" si="13"/>
      </c>
      <c r="M49" s="15"/>
      <c r="N49" s="15"/>
      <c r="O49" s="15"/>
      <c r="P49" s="15"/>
      <c r="Q49" s="15"/>
      <c r="R49" s="15"/>
      <c r="S49" s="15"/>
      <c r="T49" s="15"/>
      <c r="U49" s="11"/>
      <c r="V49" s="11"/>
      <c r="W49" s="11"/>
      <c r="X49" s="11"/>
      <c r="Y49" s="11"/>
      <c r="Z49" s="11"/>
      <c r="AA49" s="11"/>
      <c r="AB49" s="11"/>
      <c r="AC49" s="11">
        <v>0</v>
      </c>
    </row>
    <row r="50" spans="1:29" ht="12.75">
      <c r="A50" s="8" t="s">
        <v>29</v>
      </c>
      <c r="B50" s="6" t="s">
        <v>254</v>
      </c>
      <c r="C50" s="1" t="s">
        <v>255</v>
      </c>
      <c r="D50" s="8" t="s">
        <v>25</v>
      </c>
      <c r="E50" s="8">
        <v>15</v>
      </c>
      <c r="F50" s="4" t="s">
        <v>22</v>
      </c>
      <c r="G50" s="4"/>
      <c r="H50" s="4" t="s">
        <v>22</v>
      </c>
      <c r="I50" s="4" t="s">
        <v>23</v>
      </c>
      <c r="J50" s="9">
        <v>41555</v>
      </c>
      <c r="K50" s="14">
        <f t="shared" si="12"/>
        <v>7773.261556972687</v>
      </c>
      <c r="L50" s="15">
        <f t="shared" si="13"/>
        <v>0.04205818698449565</v>
      </c>
      <c r="M50" s="15">
        <f>U50/AC50</f>
        <v>0.2880523239853381</v>
      </c>
      <c r="N50" s="15">
        <f>V50/AC50</f>
        <v>0.2627877474365897</v>
      </c>
      <c r="O50" s="15">
        <f>W50/AC50</f>
        <v>0.19494510588926567</v>
      </c>
      <c r="P50" s="15">
        <f>X50/AC50</f>
        <v>0.0612804247239221</v>
      </c>
      <c r="Q50" s="15">
        <f>Y50/AC50</f>
        <v>0.030533432461958703</v>
      </c>
      <c r="R50" s="15">
        <f>AA50/AC50</f>
        <v>0.08628306027905512</v>
      </c>
      <c r="S50" s="15">
        <f>AB50/AC50</f>
        <v>0.03405971823937496</v>
      </c>
      <c r="T50" s="15">
        <f>SUM(L50:S50)</f>
        <v>1.0000000000000002</v>
      </c>
      <c r="U50" s="11">
        <v>323017884</v>
      </c>
      <c r="V50" s="11">
        <v>294686538</v>
      </c>
      <c r="W50" s="11">
        <v>218608740</v>
      </c>
      <c r="X50" s="11">
        <v>68719019</v>
      </c>
      <c r="Y50" s="11">
        <v>34239768</v>
      </c>
      <c r="Z50" s="11">
        <v>47163468</v>
      </c>
      <c r="AA50" s="11">
        <v>96756628</v>
      </c>
      <c r="AB50" s="11">
        <v>38194096</v>
      </c>
      <c r="AC50" s="11">
        <v>1121386141</v>
      </c>
    </row>
    <row r="51" spans="1:29" ht="12.75">
      <c r="A51" s="8" t="s">
        <v>29</v>
      </c>
      <c r="B51" s="6" t="s">
        <v>284</v>
      </c>
      <c r="C51" s="1" t="s">
        <v>285</v>
      </c>
      <c r="D51" s="8" t="s">
        <v>25</v>
      </c>
      <c r="E51" s="8">
        <v>15</v>
      </c>
      <c r="F51" s="4" t="s">
        <v>22</v>
      </c>
      <c r="G51" s="4" t="s">
        <v>22</v>
      </c>
      <c r="H51" s="4" t="s">
        <v>22</v>
      </c>
      <c r="I51" s="4"/>
      <c r="J51" s="9">
        <v>20416</v>
      </c>
      <c r="K51" s="14">
        <f t="shared" si="12"/>
        <v>10313.651106974921</v>
      </c>
      <c r="L51" s="15">
        <f t="shared" si="13"/>
        <v>0.07096759774127948</v>
      </c>
      <c r="M51" s="15">
        <f>U51/AC51</f>
        <v>0.28380868759369954</v>
      </c>
      <c r="N51" s="15">
        <f>V51/AC51</f>
        <v>0.3808735132481744</v>
      </c>
      <c r="O51" s="15">
        <f>W51/AC51</f>
        <v>0.02736916192922552</v>
      </c>
      <c r="P51" s="15">
        <f>X51/AC51</f>
        <v>0.12415928027615442</v>
      </c>
      <c r="Q51" s="15">
        <f>Y51/AC51</f>
        <v>0.024409997414251473</v>
      </c>
      <c r="R51" s="15">
        <f>AA51/AC51</f>
        <v>0.055839319088719364</v>
      </c>
      <c r="S51" s="15">
        <f>AB51/AC51</f>
        <v>0.03257244270849579</v>
      </c>
      <c r="T51" s="15">
        <f>SUM(L51:S51)</f>
        <v>0.9999999999999999</v>
      </c>
      <c r="U51" s="11">
        <v>210563501</v>
      </c>
      <c r="V51" s="11">
        <v>282577891</v>
      </c>
      <c r="W51" s="11">
        <v>20305744</v>
      </c>
      <c r="X51" s="11">
        <v>92116323</v>
      </c>
      <c r="Y51" s="11">
        <v>18110279</v>
      </c>
      <c r="Z51" s="11">
        <v>52652320</v>
      </c>
      <c r="AA51" s="11">
        <v>41428339</v>
      </c>
      <c r="AB51" s="11">
        <v>24166165</v>
      </c>
      <c r="AC51" s="11">
        <v>741920562</v>
      </c>
    </row>
    <row r="52" spans="1:29" ht="12.75">
      <c r="A52" s="8" t="s">
        <v>29</v>
      </c>
      <c r="B52" s="6" t="s">
        <v>288</v>
      </c>
      <c r="C52" s="1" t="s">
        <v>289</v>
      </c>
      <c r="D52" s="8" t="s">
        <v>25</v>
      </c>
      <c r="E52" s="8">
        <v>15</v>
      </c>
      <c r="F52" s="4" t="s">
        <v>22</v>
      </c>
      <c r="G52" s="4" t="s">
        <v>22</v>
      </c>
      <c r="H52" s="4" t="s">
        <v>22</v>
      </c>
      <c r="I52" s="4"/>
      <c r="J52" s="9">
        <v>35294</v>
      </c>
      <c r="K52" s="14">
        <f t="shared" si="12"/>
        <v>16308.347197823992</v>
      </c>
      <c r="L52" s="15">
        <f t="shared" si="13"/>
        <v>0.05983924390506554</v>
      </c>
      <c r="M52" s="15">
        <f>U52/AC52</f>
        <v>0.3503088496405621</v>
      </c>
      <c r="N52" s="15">
        <f>V52/AC52</f>
        <v>0.33629889007933267</v>
      </c>
      <c r="O52" s="15">
        <f>W52/AC52</f>
        <v>0.014214831640218157</v>
      </c>
      <c r="P52" s="15">
        <f>X52/AC52</f>
        <v>0.10774760111159246</v>
      </c>
      <c r="Q52" s="15">
        <f>Y52/AC52</f>
        <v>0.013969027991693538</v>
      </c>
      <c r="R52" s="15">
        <f>AA52/AC52</f>
        <v>0.08650916982519946</v>
      </c>
      <c r="S52" s="15">
        <f>AB52/AC52</f>
        <v>0.03111238580633612</v>
      </c>
      <c r="T52" s="15">
        <f>SUM(L52:S52)</f>
        <v>1</v>
      </c>
      <c r="U52" s="11">
        <v>575586806</v>
      </c>
      <c r="V52" s="11">
        <v>552567268</v>
      </c>
      <c r="W52" s="11">
        <v>23356160</v>
      </c>
      <c r="X52" s="11">
        <v>177038341</v>
      </c>
      <c r="Y52" s="11">
        <v>22952284</v>
      </c>
      <c r="Z52" s="11">
        <v>98320894</v>
      </c>
      <c r="AA52" s="11">
        <v>142141818</v>
      </c>
      <c r="AB52" s="11">
        <v>51120258</v>
      </c>
      <c r="AC52" s="11">
        <v>1643083829</v>
      </c>
    </row>
    <row r="53" spans="1:29" ht="12.75">
      <c r="A53" s="8" t="s">
        <v>29</v>
      </c>
      <c r="B53" s="6" t="s">
        <v>292</v>
      </c>
      <c r="C53" s="1" t="s">
        <v>293</v>
      </c>
      <c r="D53" s="8" t="s">
        <v>25</v>
      </c>
      <c r="E53" s="8">
        <v>15</v>
      </c>
      <c r="F53" s="4" t="s">
        <v>22</v>
      </c>
      <c r="G53" s="4"/>
      <c r="H53" s="4" t="s">
        <v>22</v>
      </c>
      <c r="I53" s="4"/>
      <c r="J53" s="9">
        <v>38081</v>
      </c>
      <c r="K53" s="14">
        <f t="shared" si="12"/>
        <v>9867.409863186365</v>
      </c>
      <c r="L53" s="15">
        <f t="shared" si="13"/>
        <v>0.03244595127987092</v>
      </c>
      <c r="M53" s="15">
        <f>U53/AC53</f>
        <v>0.250880397052465</v>
      </c>
      <c r="N53" s="15">
        <f>V53/AC53</f>
        <v>0.4061214340345309</v>
      </c>
      <c r="O53" s="15">
        <f>W53/AC53</f>
        <v>0.07374992848946452</v>
      </c>
      <c r="P53" s="15">
        <f>X53/AC53</f>
        <v>0.09702077686802418</v>
      </c>
      <c r="Q53" s="15">
        <f>Y53/AC53</f>
        <v>0.04168039778555544</v>
      </c>
      <c r="R53" s="15">
        <f>AA53/AC53</f>
        <v>0.06992376857572642</v>
      </c>
      <c r="S53" s="15">
        <f>AB53/AC53</f>
        <v>0.028177345914362623</v>
      </c>
      <c r="T53" s="15">
        <f>SUM(L53:S53)</f>
        <v>1</v>
      </c>
      <c r="U53" s="11">
        <v>375760835</v>
      </c>
      <c r="V53" s="11">
        <v>608276019</v>
      </c>
      <c r="W53" s="11">
        <v>110460343</v>
      </c>
      <c r="X53" s="11">
        <v>145314694</v>
      </c>
      <c r="Y53" s="11">
        <v>62427600</v>
      </c>
      <c r="Z53" s="11">
        <v>48596534</v>
      </c>
      <c r="AA53" s="11">
        <v>104729640</v>
      </c>
      <c r="AB53" s="11">
        <v>42203150</v>
      </c>
      <c r="AC53" s="11">
        <v>1497768815</v>
      </c>
    </row>
    <row r="54" spans="1:29" ht="12.75">
      <c r="A54" s="8" t="s">
        <v>29</v>
      </c>
      <c r="B54" s="6" t="s">
        <v>300</v>
      </c>
      <c r="C54" s="1" t="s">
        <v>301</v>
      </c>
      <c r="D54" s="8" t="s">
        <v>25</v>
      </c>
      <c r="E54" s="8">
        <v>15</v>
      </c>
      <c r="F54" s="4" t="s">
        <v>22</v>
      </c>
      <c r="G54" s="4"/>
      <c r="H54" s="4" t="s">
        <v>22</v>
      </c>
      <c r="I54" s="4"/>
      <c r="J54" s="9">
        <v>37287</v>
      </c>
      <c r="K54" s="14">
        <f t="shared" si="12"/>
        <v>9697.40904336632</v>
      </c>
      <c r="L54" s="86">
        <f t="shared" si="13"/>
        <v>0.10503867767780165</v>
      </c>
      <c r="M54" s="86">
        <f>U54/AC54</f>
        <v>0.4225436703218419</v>
      </c>
      <c r="N54" s="86">
        <f>V54/AC54</f>
        <v>0.20618101521056775</v>
      </c>
      <c r="O54" s="86">
        <f>W54/AC54</f>
        <v>0.09795982797600508</v>
      </c>
      <c r="P54" s="86">
        <f>X54/AC54</f>
        <v>0.04512461320338534</v>
      </c>
      <c r="Q54" s="86">
        <f>Y54/AC54</f>
        <v>0.02559542138770399</v>
      </c>
      <c r="R54" s="86">
        <f>AA54/AC54</f>
        <v>0.07366326687913842</v>
      </c>
      <c r="S54" s="86">
        <f>AB54/AC54</f>
        <v>0.023893507343555855</v>
      </c>
      <c r="T54" s="86">
        <f>SUM(L54:S54)</f>
        <v>1</v>
      </c>
      <c r="U54" s="11">
        <v>361587291</v>
      </c>
      <c r="V54" s="11">
        <v>176437230</v>
      </c>
      <c r="W54" s="11">
        <v>83828090</v>
      </c>
      <c r="X54" s="11">
        <v>38614912</v>
      </c>
      <c r="Y54" s="11">
        <v>21903012</v>
      </c>
      <c r="Z54" s="11">
        <v>89885741</v>
      </c>
      <c r="AA54" s="11">
        <v>63036564</v>
      </c>
      <c r="AB54" s="11">
        <v>20446617</v>
      </c>
      <c r="AC54" s="11">
        <v>855739457</v>
      </c>
    </row>
    <row r="55" spans="1:29" ht="12.75">
      <c r="A55" s="8"/>
      <c r="B55" s="6"/>
      <c r="C55" s="1"/>
      <c r="D55" s="8"/>
      <c r="E55" s="8"/>
      <c r="F55" s="4"/>
      <c r="G55" s="4"/>
      <c r="H55" s="4"/>
      <c r="I55" s="4"/>
      <c r="J55" s="9"/>
      <c r="K55" s="14"/>
      <c r="L55" s="15">
        <f>SUM(L31:L54)</f>
        <v>1.5539074489955698</v>
      </c>
      <c r="M55" s="15">
        <f aca="true" t="shared" si="22" ref="M55:T55">SUM(M31:M54)</f>
        <v>7.968893081454554</v>
      </c>
      <c r="N55" s="15">
        <f t="shared" si="22"/>
        <v>6.476034442488019</v>
      </c>
      <c r="O55" s="15">
        <f t="shared" si="22"/>
        <v>1.5903269131328068</v>
      </c>
      <c r="P55" s="15">
        <f t="shared" si="22"/>
        <v>2.1681675410081733</v>
      </c>
      <c r="Q55" s="15">
        <f t="shared" si="22"/>
        <v>0.7639502114779758</v>
      </c>
      <c r="R55" s="15">
        <f t="shared" si="22"/>
        <v>1.6829181696722817</v>
      </c>
      <c r="S55" s="15">
        <f t="shared" si="22"/>
        <v>0.7958021917706198</v>
      </c>
      <c r="T55" s="15">
        <f t="shared" si="22"/>
        <v>23</v>
      </c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3.5" thickBot="1">
      <c r="A56" s="8"/>
      <c r="B56" s="6"/>
      <c r="C56" s="1"/>
      <c r="D56" s="8"/>
      <c r="E56" s="8"/>
      <c r="F56" s="4"/>
      <c r="G56" s="4"/>
      <c r="H56" s="4"/>
      <c r="I56" s="4"/>
      <c r="J56" s="9"/>
      <c r="K56" s="14"/>
      <c r="L56" s="88">
        <f>L55/23</f>
        <v>0.06756119343459</v>
      </c>
      <c r="M56" s="88">
        <f aca="true" t="shared" si="23" ref="M56:S56">M55/23</f>
        <v>0.3464736122371545</v>
      </c>
      <c r="N56" s="88">
        <f t="shared" si="23"/>
        <v>0.28156671489078344</v>
      </c>
      <c r="O56" s="88">
        <f t="shared" si="23"/>
        <v>0.06914464839707855</v>
      </c>
      <c r="P56" s="88">
        <f t="shared" si="23"/>
        <v>0.0942681539568771</v>
      </c>
      <c r="Q56" s="88">
        <f t="shared" si="23"/>
        <v>0.03321522658599895</v>
      </c>
      <c r="R56" s="88">
        <f t="shared" si="23"/>
        <v>0.07317035520314268</v>
      </c>
      <c r="S56" s="88">
        <f t="shared" si="23"/>
        <v>0.03460009529437478</v>
      </c>
      <c r="T56" s="88">
        <f>SUM(L56:S56)</f>
        <v>0.9999999999999999</v>
      </c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3.5" thickTop="1">
      <c r="A57" s="8"/>
      <c r="B57" s="6"/>
      <c r="C57" s="1"/>
      <c r="D57" s="8"/>
      <c r="E57" s="8"/>
      <c r="F57" s="89"/>
      <c r="G57" s="89"/>
      <c r="H57" s="89" t="s">
        <v>351</v>
      </c>
      <c r="I57" s="89"/>
      <c r="J57" s="90"/>
      <c r="K57" s="91"/>
      <c r="L57" s="92"/>
      <c r="M57" s="92">
        <f>M56+N56+O56</f>
        <v>0.6971849755250166</v>
      </c>
      <c r="N57" s="15"/>
      <c r="O57" s="15"/>
      <c r="P57" s="15"/>
      <c r="Q57" s="15"/>
      <c r="R57" s="15"/>
      <c r="S57" s="15"/>
      <c r="T57" s="15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2.75">
      <c r="A58" s="8" t="s">
        <v>29</v>
      </c>
      <c r="B58" s="6" t="s">
        <v>42</v>
      </c>
      <c r="C58" s="1" t="s">
        <v>43</v>
      </c>
      <c r="D58" s="8" t="s">
        <v>26</v>
      </c>
      <c r="E58" s="8">
        <v>15</v>
      </c>
      <c r="F58" s="4" t="s">
        <v>22</v>
      </c>
      <c r="G58" s="4" t="s">
        <v>22</v>
      </c>
      <c r="H58" s="4" t="s">
        <v>22</v>
      </c>
      <c r="I58" s="4" t="s">
        <v>23</v>
      </c>
      <c r="J58" s="9">
        <v>32983</v>
      </c>
      <c r="K58" s="14">
        <f aca="true" t="shared" si="24" ref="K58:K81">IF(J58&gt;0,U58/J58,"")</f>
        <v>8404.026316587333</v>
      </c>
      <c r="L58" s="15">
        <f aca="true" t="shared" si="25" ref="L58:L81">IF(AC58&gt;0,Z58/AC58,"")</f>
        <v>0.07090034765553525</v>
      </c>
      <c r="M58" s="15">
        <f aca="true" t="shared" si="26" ref="M58:M75">U58/AC58</f>
        <v>0.2849397924757556</v>
      </c>
      <c r="N58" s="15">
        <f aca="true" t="shared" si="27" ref="N58:N75">V58/AC58</f>
        <v>0.36719599671875675</v>
      </c>
      <c r="O58" s="15">
        <f aca="true" t="shared" si="28" ref="O58:O75">W58/AC58</f>
        <v>0.05961542019856045</v>
      </c>
      <c r="P58" s="15">
        <f aca="true" t="shared" si="29" ref="P58:P75">X58/AC58</f>
        <v>0.08105040902465249</v>
      </c>
      <c r="Q58" s="15">
        <f aca="true" t="shared" si="30" ref="Q58:Q75">Y58/AC58</f>
        <v>0.02657066905701263</v>
      </c>
      <c r="R58" s="15">
        <f aca="true" t="shared" si="31" ref="R58:R75">AA58/AC58</f>
        <v>0.0628925516189317</v>
      </c>
      <c r="S58" s="15">
        <f aca="true" t="shared" si="32" ref="S58:S75">AB58/AC58</f>
        <v>0.046834813250795124</v>
      </c>
      <c r="T58" s="15">
        <f aca="true" t="shared" si="33" ref="T58:T75">SUM(L58:S58)</f>
        <v>1</v>
      </c>
      <c r="U58" s="11">
        <v>277190000</v>
      </c>
      <c r="V58" s="11">
        <v>357209000</v>
      </c>
      <c r="W58" s="11">
        <v>57994000</v>
      </c>
      <c r="X58" s="11">
        <v>78846000</v>
      </c>
      <c r="Y58" s="11">
        <v>25848000</v>
      </c>
      <c r="Z58" s="11">
        <v>68972000</v>
      </c>
      <c r="AA58" s="11">
        <v>61182000</v>
      </c>
      <c r="AB58" s="11">
        <v>45561000</v>
      </c>
      <c r="AC58" s="11">
        <v>972802000</v>
      </c>
    </row>
    <row r="59" spans="1:29" ht="12.75">
      <c r="A59" s="8" t="s">
        <v>29</v>
      </c>
      <c r="B59" s="6" t="s">
        <v>50</v>
      </c>
      <c r="C59" s="1" t="s">
        <v>51</v>
      </c>
      <c r="D59" s="8" t="s">
        <v>26</v>
      </c>
      <c r="E59" s="8">
        <v>15</v>
      </c>
      <c r="F59" s="4" t="s">
        <v>22</v>
      </c>
      <c r="G59" s="4"/>
      <c r="H59" s="4" t="s">
        <v>22</v>
      </c>
      <c r="I59" s="4"/>
      <c r="J59" s="9">
        <v>27568</v>
      </c>
      <c r="K59" s="14">
        <f t="shared" si="24"/>
        <v>16177.379570516541</v>
      </c>
      <c r="L59" s="15">
        <f t="shared" si="25"/>
        <v>0.05601067600817382</v>
      </c>
      <c r="M59" s="15">
        <f t="shared" si="26"/>
        <v>0.3719738104174486</v>
      </c>
      <c r="N59" s="15">
        <f t="shared" si="27"/>
        <v>0.3018157554526878</v>
      </c>
      <c r="O59" s="15">
        <f t="shared" si="28"/>
        <v>0.051290712706951916</v>
      </c>
      <c r="P59" s="15">
        <f t="shared" si="29"/>
        <v>0.09209474957254264</v>
      </c>
      <c r="Q59" s="15">
        <f t="shared" si="30"/>
        <v>0.04293506818466158</v>
      </c>
      <c r="R59" s="15">
        <f t="shared" si="31"/>
        <v>0.055587805996913965</v>
      </c>
      <c r="S59" s="15">
        <f t="shared" si="32"/>
        <v>0.02829142166061971</v>
      </c>
      <c r="T59" s="15">
        <f t="shared" si="33"/>
        <v>1</v>
      </c>
      <c r="U59" s="11">
        <v>445978000</v>
      </c>
      <c r="V59" s="11">
        <v>361862000</v>
      </c>
      <c r="W59" s="11">
        <v>61495000</v>
      </c>
      <c r="X59" s="11">
        <v>110417000</v>
      </c>
      <c r="Y59" s="11">
        <v>51477000</v>
      </c>
      <c r="Z59" s="11">
        <v>67154000</v>
      </c>
      <c r="AA59" s="11">
        <v>66647000</v>
      </c>
      <c r="AB59" s="11">
        <v>33920000</v>
      </c>
      <c r="AC59" s="11">
        <v>1198950000</v>
      </c>
    </row>
    <row r="60" spans="1:29" ht="12.75">
      <c r="A60" s="8" t="s">
        <v>29</v>
      </c>
      <c r="B60" s="6" t="s">
        <v>52</v>
      </c>
      <c r="C60" s="1" t="s">
        <v>53</v>
      </c>
      <c r="D60" s="8" t="s">
        <v>26</v>
      </c>
      <c r="E60" s="8">
        <v>15</v>
      </c>
      <c r="F60" s="4" t="s">
        <v>22</v>
      </c>
      <c r="G60" s="4"/>
      <c r="H60" s="4" t="s">
        <v>22</v>
      </c>
      <c r="I60" s="4"/>
      <c r="J60" s="9">
        <v>23586</v>
      </c>
      <c r="K60" s="14">
        <f t="shared" si="24"/>
        <v>15007.5892478589</v>
      </c>
      <c r="L60" s="15">
        <f t="shared" si="25"/>
        <v>0.0444886958785096</v>
      </c>
      <c r="M60" s="15">
        <f t="shared" si="26"/>
        <v>0.447248485981828</v>
      </c>
      <c r="N60" s="15">
        <f t="shared" si="27"/>
        <v>0.2378142543247283</v>
      </c>
      <c r="O60" s="15">
        <f t="shared" si="28"/>
        <v>0.012072976118124374</v>
      </c>
      <c r="P60" s="15">
        <f t="shared" si="29"/>
        <v>0.10595157921603363</v>
      </c>
      <c r="Q60" s="15">
        <f t="shared" si="30"/>
        <v>0.05550915612992569</v>
      </c>
      <c r="R60" s="15">
        <f t="shared" si="31"/>
        <v>0.04307607554359981</v>
      </c>
      <c r="S60" s="15">
        <f t="shared" si="32"/>
        <v>0.05383877680725061</v>
      </c>
      <c r="T60" s="15">
        <f t="shared" si="33"/>
        <v>1</v>
      </c>
      <c r="U60" s="11">
        <v>353969000</v>
      </c>
      <c r="V60" s="11">
        <v>188215000</v>
      </c>
      <c r="W60" s="11">
        <v>9555000</v>
      </c>
      <c r="X60" s="11">
        <v>83854000</v>
      </c>
      <c r="Y60" s="11">
        <v>43932000</v>
      </c>
      <c r="Z60" s="11">
        <v>35210000</v>
      </c>
      <c r="AA60" s="11">
        <v>34092000</v>
      </c>
      <c r="AB60" s="11">
        <v>42610000</v>
      </c>
      <c r="AC60" s="11">
        <v>791437000</v>
      </c>
    </row>
    <row r="61" spans="1:29" ht="12.75">
      <c r="A61" s="8" t="s">
        <v>29</v>
      </c>
      <c r="B61" s="6" t="s">
        <v>54</v>
      </c>
      <c r="C61" s="1" t="s">
        <v>55</v>
      </c>
      <c r="D61" s="8" t="s">
        <v>26</v>
      </c>
      <c r="E61" s="8">
        <v>15</v>
      </c>
      <c r="F61" s="4" t="s">
        <v>22</v>
      </c>
      <c r="G61" s="4"/>
      <c r="H61" s="4" t="s">
        <v>22</v>
      </c>
      <c r="I61" s="4"/>
      <c r="J61" s="9">
        <v>35179</v>
      </c>
      <c r="K61" s="14">
        <f t="shared" si="24"/>
        <v>24201.029022996674</v>
      </c>
      <c r="L61" s="15">
        <f t="shared" si="25"/>
        <v>0.0515798612305977</v>
      </c>
      <c r="M61" s="15">
        <f t="shared" si="26"/>
        <v>0.41853418059293096</v>
      </c>
      <c r="N61" s="15">
        <f t="shared" si="27"/>
        <v>0.272953633085992</v>
      </c>
      <c r="O61" s="15">
        <f t="shared" si="28"/>
        <v>0.033564615670500834</v>
      </c>
      <c r="P61" s="15">
        <f t="shared" si="29"/>
        <v>0.12465993434164173</v>
      </c>
      <c r="Q61" s="15">
        <f t="shared" si="30"/>
        <v>0.028081778969857918</v>
      </c>
      <c r="R61" s="15">
        <f t="shared" si="31"/>
        <v>0.037527419099522855</v>
      </c>
      <c r="S61" s="15">
        <f t="shared" si="32"/>
        <v>0.03309857700895601</v>
      </c>
      <c r="T61" s="15">
        <f t="shared" si="33"/>
        <v>0.9999999999999999</v>
      </c>
      <c r="U61" s="11">
        <v>851368000</v>
      </c>
      <c r="V61" s="11">
        <v>555233000</v>
      </c>
      <c r="W61" s="11">
        <v>68276000</v>
      </c>
      <c r="X61" s="11">
        <v>253579000</v>
      </c>
      <c r="Y61" s="11">
        <v>57123000</v>
      </c>
      <c r="Z61" s="11">
        <v>104922000</v>
      </c>
      <c r="AA61" s="11">
        <v>76337000</v>
      </c>
      <c r="AB61" s="11">
        <v>67328000</v>
      </c>
      <c r="AC61" s="11">
        <v>2034166000</v>
      </c>
    </row>
    <row r="62" spans="1:29" ht="12.75">
      <c r="A62" s="8" t="s">
        <v>29</v>
      </c>
      <c r="B62" s="6" t="s">
        <v>58</v>
      </c>
      <c r="C62" s="1" t="s">
        <v>59</v>
      </c>
      <c r="D62" s="8" t="s">
        <v>26</v>
      </c>
      <c r="E62" s="8">
        <v>15</v>
      </c>
      <c r="F62" s="4" t="s">
        <v>22</v>
      </c>
      <c r="G62" s="4"/>
      <c r="H62" s="4" t="s">
        <v>22</v>
      </c>
      <c r="I62" s="4"/>
      <c r="J62" s="9">
        <v>23996</v>
      </c>
      <c r="K62" s="14">
        <f t="shared" si="24"/>
        <v>15638.439739956659</v>
      </c>
      <c r="L62" s="15">
        <f t="shared" si="25"/>
        <v>0.06505376606912106</v>
      </c>
      <c r="M62" s="15">
        <f t="shared" si="26"/>
        <v>0.3057471601510241</v>
      </c>
      <c r="N62" s="15">
        <f t="shared" si="27"/>
        <v>0.4078114382647549</v>
      </c>
      <c r="O62" s="15">
        <f t="shared" si="28"/>
        <v>0.008154941443137024</v>
      </c>
      <c r="P62" s="15">
        <f t="shared" si="29"/>
        <v>0.10654138903690377</v>
      </c>
      <c r="Q62" s="15">
        <f t="shared" si="30"/>
        <v>0.03486687622315974</v>
      </c>
      <c r="R62" s="15">
        <f t="shared" si="31"/>
        <v>0.0392144401696658</v>
      </c>
      <c r="S62" s="15">
        <f t="shared" si="32"/>
        <v>0.03260998864223362</v>
      </c>
      <c r="T62" s="15">
        <f t="shared" si="33"/>
        <v>1</v>
      </c>
      <c r="U62" s="11">
        <v>375260000</v>
      </c>
      <c r="V62" s="11">
        <v>500529000</v>
      </c>
      <c r="W62" s="11">
        <v>10009000</v>
      </c>
      <c r="X62" s="11">
        <v>130764000</v>
      </c>
      <c r="Y62" s="11">
        <v>42794000</v>
      </c>
      <c r="Z62" s="11">
        <v>79844000</v>
      </c>
      <c r="AA62" s="11">
        <v>48130000</v>
      </c>
      <c r="AB62" s="11">
        <v>40024000</v>
      </c>
      <c r="AC62" s="11">
        <v>1227354000</v>
      </c>
    </row>
    <row r="63" spans="1:29" ht="12.75">
      <c r="A63" s="8" t="s">
        <v>29</v>
      </c>
      <c r="B63" s="6" t="s">
        <v>84</v>
      </c>
      <c r="C63" s="1" t="s">
        <v>85</v>
      </c>
      <c r="D63" s="8" t="s">
        <v>26</v>
      </c>
      <c r="E63" s="8">
        <v>15</v>
      </c>
      <c r="F63" s="4" t="s">
        <v>22</v>
      </c>
      <c r="G63" s="4"/>
      <c r="H63" s="4" t="s">
        <v>22</v>
      </c>
      <c r="I63" s="4"/>
      <c r="J63" s="9">
        <v>44371</v>
      </c>
      <c r="K63" s="14">
        <f t="shared" si="24"/>
        <v>11030.335128800343</v>
      </c>
      <c r="L63" s="15">
        <f t="shared" si="25"/>
        <v>0.08411858240091886</v>
      </c>
      <c r="M63" s="15">
        <f t="shared" si="26"/>
        <v>0.3402837117106344</v>
      </c>
      <c r="N63" s="15">
        <f t="shared" si="27"/>
        <v>0.29770609702765294</v>
      </c>
      <c r="O63" s="15">
        <f t="shared" si="28"/>
        <v>0.09971139359142205</v>
      </c>
      <c r="P63" s="15">
        <f t="shared" si="29"/>
        <v>0.07066372521276988</v>
      </c>
      <c r="Q63" s="15">
        <f t="shared" si="30"/>
        <v>0.022478065982475034</v>
      </c>
      <c r="R63" s="15">
        <f t="shared" si="31"/>
        <v>0.05588576998674121</v>
      </c>
      <c r="S63" s="15">
        <f t="shared" si="32"/>
        <v>0.029152654087385654</v>
      </c>
      <c r="T63" s="15">
        <f t="shared" si="33"/>
        <v>0.9999999999999999</v>
      </c>
      <c r="U63" s="11">
        <v>489427000</v>
      </c>
      <c r="V63" s="11">
        <v>428188000</v>
      </c>
      <c r="W63" s="11">
        <v>143414000</v>
      </c>
      <c r="X63" s="11">
        <v>101635000</v>
      </c>
      <c r="Y63" s="11">
        <v>32330000</v>
      </c>
      <c r="Z63" s="11">
        <v>120987000</v>
      </c>
      <c r="AA63" s="11">
        <v>80380000</v>
      </c>
      <c r="AB63" s="11">
        <v>41930000</v>
      </c>
      <c r="AC63" s="11">
        <v>1438291000</v>
      </c>
    </row>
    <row r="64" spans="1:29" ht="12.75">
      <c r="A64" s="8" t="s">
        <v>29</v>
      </c>
      <c r="B64" s="6" t="s">
        <v>100</v>
      </c>
      <c r="C64" s="1" t="s">
        <v>101</v>
      </c>
      <c r="D64" s="8" t="s">
        <v>26</v>
      </c>
      <c r="E64" s="8">
        <v>15</v>
      </c>
      <c r="F64" s="4" t="s">
        <v>22</v>
      </c>
      <c r="G64" s="4"/>
      <c r="H64" s="4" t="s">
        <v>22</v>
      </c>
      <c r="I64" s="4"/>
      <c r="J64" s="9">
        <v>38732</v>
      </c>
      <c r="K64" s="14">
        <f t="shared" si="24"/>
        <v>7968.571284725808</v>
      </c>
      <c r="L64" s="15">
        <f t="shared" si="25"/>
        <v>0.030922341685125372</v>
      </c>
      <c r="M64" s="15">
        <f t="shared" si="26"/>
        <v>0.25506397882514475</v>
      </c>
      <c r="N64" s="15">
        <f t="shared" si="27"/>
        <v>0.2703223488210627</v>
      </c>
      <c r="O64" s="15">
        <f t="shared" si="28"/>
        <v>0.11087958156320593</v>
      </c>
      <c r="P64" s="15">
        <f t="shared" si="29"/>
        <v>0.09779759642477474</v>
      </c>
      <c r="Q64" s="15">
        <f t="shared" si="30"/>
        <v>0.04318394773953797</v>
      </c>
      <c r="R64" s="15">
        <f t="shared" si="31"/>
        <v>0.0910394312205397</v>
      </c>
      <c r="S64" s="15">
        <f t="shared" si="32"/>
        <v>0.10079077372060882</v>
      </c>
      <c r="T64" s="15">
        <f t="shared" si="33"/>
        <v>1</v>
      </c>
      <c r="U64" s="11">
        <v>308638703</v>
      </c>
      <c r="V64" s="11">
        <v>327102006</v>
      </c>
      <c r="W64" s="11">
        <v>134169201</v>
      </c>
      <c r="X64" s="11">
        <v>118339420</v>
      </c>
      <c r="Y64" s="11">
        <v>52254488</v>
      </c>
      <c r="Z64" s="11">
        <v>37417402</v>
      </c>
      <c r="AA64" s="11">
        <v>110161741</v>
      </c>
      <c r="AB64" s="11">
        <v>121961297</v>
      </c>
      <c r="AC64" s="11">
        <v>1210044258</v>
      </c>
    </row>
    <row r="65" spans="1:29" ht="12.75">
      <c r="A65" s="8" t="s">
        <v>29</v>
      </c>
      <c r="B65" s="6" t="s">
        <v>110</v>
      </c>
      <c r="C65" s="1" t="s">
        <v>111</v>
      </c>
      <c r="D65" s="8" t="s">
        <v>26</v>
      </c>
      <c r="E65" s="8">
        <v>15</v>
      </c>
      <c r="F65" s="4" t="s">
        <v>22</v>
      </c>
      <c r="G65" s="4"/>
      <c r="H65" s="4" t="s">
        <v>22</v>
      </c>
      <c r="I65" s="4"/>
      <c r="J65" s="9">
        <v>24339</v>
      </c>
      <c r="K65" s="14">
        <f t="shared" si="24"/>
        <v>7120.67525370804</v>
      </c>
      <c r="L65" s="15">
        <f t="shared" si="25"/>
        <v>0.0500245186692635</v>
      </c>
      <c r="M65" s="15">
        <f t="shared" si="26"/>
        <v>0.29233570836864126</v>
      </c>
      <c r="N65" s="15">
        <f t="shared" si="27"/>
        <v>0.25679489718044984</v>
      </c>
      <c r="O65" s="15">
        <f t="shared" si="28"/>
        <v>0.1169744877037283</v>
      </c>
      <c r="P65" s="15">
        <f t="shared" si="29"/>
        <v>0.1181388132831833</v>
      </c>
      <c r="Q65" s="15">
        <f t="shared" si="30"/>
        <v>0.043119127401885164</v>
      </c>
      <c r="R65" s="15">
        <f t="shared" si="31"/>
        <v>0.08101274609831187</v>
      </c>
      <c r="S65" s="15">
        <f t="shared" si="32"/>
        <v>0.04159970129453675</v>
      </c>
      <c r="T65" s="15">
        <f t="shared" si="33"/>
        <v>1</v>
      </c>
      <c r="U65" s="11">
        <v>173310115</v>
      </c>
      <c r="V65" s="11">
        <v>152239880</v>
      </c>
      <c r="W65" s="11">
        <v>69347881</v>
      </c>
      <c r="X65" s="11">
        <v>70038147</v>
      </c>
      <c r="Y65" s="11">
        <v>25563011</v>
      </c>
      <c r="Z65" s="11">
        <v>29656846</v>
      </c>
      <c r="AA65" s="11">
        <v>48028099</v>
      </c>
      <c r="AB65" s="11">
        <v>24662225</v>
      </c>
      <c r="AC65" s="11">
        <v>592846204</v>
      </c>
    </row>
    <row r="66" spans="1:29" ht="12.75">
      <c r="A66" s="8" t="s">
        <v>29</v>
      </c>
      <c r="B66" s="6" t="s">
        <v>112</v>
      </c>
      <c r="C66" s="1" t="s">
        <v>113</v>
      </c>
      <c r="D66" s="8" t="s">
        <v>26</v>
      </c>
      <c r="E66" s="8">
        <v>15</v>
      </c>
      <c r="F66" s="4" t="s">
        <v>22</v>
      </c>
      <c r="G66" s="4" t="s">
        <v>22</v>
      </c>
      <c r="H66" s="4" t="s">
        <v>22</v>
      </c>
      <c r="I66" s="4"/>
      <c r="J66" s="9">
        <v>24947</v>
      </c>
      <c r="K66" s="14">
        <f t="shared" si="24"/>
        <v>10147.753236862147</v>
      </c>
      <c r="L66" s="15">
        <f t="shared" si="25"/>
        <v>0.07581100921972973</v>
      </c>
      <c r="M66" s="15">
        <f t="shared" si="26"/>
        <v>0.32980498779952394</v>
      </c>
      <c r="N66" s="15">
        <f t="shared" si="27"/>
        <v>0.2957205185560577</v>
      </c>
      <c r="O66" s="15">
        <f t="shared" si="28"/>
        <v>0.05950549314545599</v>
      </c>
      <c r="P66" s="15">
        <f t="shared" si="29"/>
        <v>0.10813152282524724</v>
      </c>
      <c r="Q66" s="15">
        <f t="shared" si="30"/>
        <v>0.03294584499858649</v>
      </c>
      <c r="R66" s="15">
        <f t="shared" si="31"/>
        <v>0.07280420743805636</v>
      </c>
      <c r="S66" s="15">
        <f t="shared" si="32"/>
        <v>0.025276416017342523</v>
      </c>
      <c r="T66" s="15">
        <f t="shared" si="33"/>
        <v>0.9999999999999999</v>
      </c>
      <c r="U66" s="11">
        <v>253156000</v>
      </c>
      <c r="V66" s="11">
        <v>226993000</v>
      </c>
      <c r="W66" s="11">
        <v>45676000</v>
      </c>
      <c r="X66" s="11">
        <v>83001000</v>
      </c>
      <c r="Y66" s="11">
        <v>25289000</v>
      </c>
      <c r="Z66" s="11">
        <v>58192000</v>
      </c>
      <c r="AA66" s="11">
        <v>55884000</v>
      </c>
      <c r="AB66" s="11">
        <v>19402000</v>
      </c>
      <c r="AC66" s="11">
        <v>767593000</v>
      </c>
    </row>
    <row r="67" spans="1:29" ht="12.75">
      <c r="A67" s="8" t="s">
        <v>29</v>
      </c>
      <c r="B67" s="6" t="s">
        <v>134</v>
      </c>
      <c r="C67" s="1" t="s">
        <v>135</v>
      </c>
      <c r="D67" s="8" t="s">
        <v>26</v>
      </c>
      <c r="E67" s="8">
        <v>15</v>
      </c>
      <c r="F67" s="4" t="s">
        <v>22</v>
      </c>
      <c r="G67" s="4"/>
      <c r="H67" s="4" t="s">
        <v>22</v>
      </c>
      <c r="I67" s="4"/>
      <c r="J67" s="9">
        <v>31422</v>
      </c>
      <c r="K67" s="14">
        <f t="shared" si="24"/>
        <v>10008.044745719559</v>
      </c>
      <c r="L67" s="15">
        <f t="shared" si="25"/>
        <v>0.06953202527816314</v>
      </c>
      <c r="M67" s="15">
        <f t="shared" si="26"/>
        <v>0.3246167013845288</v>
      </c>
      <c r="N67" s="15">
        <f t="shared" si="27"/>
        <v>0.28754567713589124</v>
      </c>
      <c r="O67" s="15">
        <f t="shared" si="28"/>
        <v>0.06408972737915465</v>
      </c>
      <c r="P67" s="15">
        <f t="shared" si="29"/>
        <v>0.10628104627487354</v>
      </c>
      <c r="Q67" s="15">
        <f t="shared" si="30"/>
        <v>0.03145879312077489</v>
      </c>
      <c r="R67" s="15">
        <f t="shared" si="31"/>
        <v>0.08303296394962699</v>
      </c>
      <c r="S67" s="15">
        <f t="shared" si="32"/>
        <v>0.03344306547698673</v>
      </c>
      <c r="T67" s="15">
        <f t="shared" si="33"/>
        <v>1.0000000000000002</v>
      </c>
      <c r="U67" s="11">
        <v>314472782</v>
      </c>
      <c r="V67" s="11">
        <v>278560187</v>
      </c>
      <c r="W67" s="11">
        <v>62086993</v>
      </c>
      <c r="X67" s="11">
        <v>102959879</v>
      </c>
      <c r="Y67" s="11">
        <v>30475740</v>
      </c>
      <c r="Z67" s="11">
        <v>67359225</v>
      </c>
      <c r="AA67" s="11">
        <v>80438274</v>
      </c>
      <c r="AB67" s="11">
        <v>32398006</v>
      </c>
      <c r="AC67" s="11">
        <v>968751086</v>
      </c>
    </row>
    <row r="68" spans="1:29" ht="12.75">
      <c r="A68" s="8" t="s">
        <v>29</v>
      </c>
      <c r="B68" s="6" t="s">
        <v>138</v>
      </c>
      <c r="C68" s="1" t="s">
        <v>139</v>
      </c>
      <c r="D68" s="8" t="s">
        <v>26</v>
      </c>
      <c r="E68" s="8">
        <v>15</v>
      </c>
      <c r="F68" s="4" t="s">
        <v>22</v>
      </c>
      <c r="G68" s="4"/>
      <c r="H68" s="4" t="s">
        <v>22</v>
      </c>
      <c r="I68" s="4"/>
      <c r="J68" s="9">
        <v>37676</v>
      </c>
      <c r="K68" s="14">
        <f t="shared" si="24"/>
        <v>16043.980252680753</v>
      </c>
      <c r="L68" s="15">
        <f t="shared" si="25"/>
        <v>0.0562628403190061</v>
      </c>
      <c r="M68" s="15">
        <f t="shared" si="26"/>
        <v>0.3371871257376472</v>
      </c>
      <c r="N68" s="15">
        <f t="shared" si="27"/>
        <v>0.2900429688742021</v>
      </c>
      <c r="O68" s="15">
        <f t="shared" si="28"/>
        <v>0.05432330019696624</v>
      </c>
      <c r="P68" s="15">
        <f t="shared" si="29"/>
        <v>0.08464472165618987</v>
      </c>
      <c r="Q68" s="15">
        <f t="shared" si="30"/>
        <v>0.029850621383583246</v>
      </c>
      <c r="R68" s="15">
        <f t="shared" si="31"/>
        <v>0.10958987400519776</v>
      </c>
      <c r="S68" s="15">
        <f t="shared" si="32"/>
        <v>0.038098547827207445</v>
      </c>
      <c r="T68" s="15">
        <f t="shared" si="33"/>
        <v>1</v>
      </c>
      <c r="U68" s="11">
        <v>604473000</v>
      </c>
      <c r="V68" s="11">
        <v>519958000</v>
      </c>
      <c r="W68" s="11">
        <v>97385000</v>
      </c>
      <c r="X68" s="11">
        <v>151742000</v>
      </c>
      <c r="Y68" s="11">
        <v>53513000</v>
      </c>
      <c r="Z68" s="11">
        <v>100862000</v>
      </c>
      <c r="AA68" s="11">
        <v>196461000</v>
      </c>
      <c r="AB68" s="11">
        <v>68299000</v>
      </c>
      <c r="AC68" s="11">
        <v>1792693000</v>
      </c>
    </row>
    <row r="69" spans="1:29" ht="12.75">
      <c r="A69" s="8" t="s">
        <v>29</v>
      </c>
      <c r="B69" s="6" t="s">
        <v>140</v>
      </c>
      <c r="C69" s="1" t="s">
        <v>141</v>
      </c>
      <c r="D69" s="8" t="s">
        <v>26</v>
      </c>
      <c r="E69" s="8">
        <v>15</v>
      </c>
      <c r="F69" s="4" t="s">
        <v>22</v>
      </c>
      <c r="G69" s="4"/>
      <c r="H69" s="4" t="s">
        <v>22</v>
      </c>
      <c r="I69" s="4"/>
      <c r="J69" s="9">
        <v>40990</v>
      </c>
      <c r="K69" s="14">
        <f t="shared" si="24"/>
        <v>10256.767699438888</v>
      </c>
      <c r="L69" s="15">
        <f t="shared" si="25"/>
        <v>0.05481780320174593</v>
      </c>
      <c r="M69" s="15">
        <f t="shared" si="26"/>
        <v>0.37831408951397877</v>
      </c>
      <c r="N69" s="15">
        <f t="shared" si="27"/>
        <v>0.2123442863860915</v>
      </c>
      <c r="O69" s="15">
        <f t="shared" si="28"/>
        <v>0.15460311007768576</v>
      </c>
      <c r="P69" s="15">
        <f t="shared" si="29"/>
        <v>0.059752861076008204</v>
      </c>
      <c r="Q69" s="15">
        <f t="shared" si="30"/>
        <v>0.02213363722164776</v>
      </c>
      <c r="R69" s="15">
        <f t="shared" si="31"/>
        <v>0.09210569519828454</v>
      </c>
      <c r="S69" s="15">
        <f t="shared" si="32"/>
        <v>0.025928517324557494</v>
      </c>
      <c r="T69" s="15">
        <f t="shared" si="33"/>
        <v>0.9999999999999999</v>
      </c>
      <c r="U69" s="11">
        <v>420424908</v>
      </c>
      <c r="V69" s="11">
        <v>235980709</v>
      </c>
      <c r="W69" s="11">
        <v>171812259</v>
      </c>
      <c r="X69" s="11">
        <v>66404059</v>
      </c>
      <c r="Y69" s="11">
        <v>24597372</v>
      </c>
      <c r="Z69" s="11">
        <v>60919671</v>
      </c>
      <c r="AA69" s="11">
        <v>102358145</v>
      </c>
      <c r="AB69" s="11">
        <v>28814667</v>
      </c>
      <c r="AC69" s="11">
        <v>1111311790</v>
      </c>
    </row>
    <row r="70" spans="1:29" ht="12.75">
      <c r="A70" s="8" t="s">
        <v>29</v>
      </c>
      <c r="B70" s="6" t="s">
        <v>148</v>
      </c>
      <c r="C70" s="1" t="s">
        <v>149</v>
      </c>
      <c r="D70" s="8" t="s">
        <v>26</v>
      </c>
      <c r="E70" s="8">
        <v>15</v>
      </c>
      <c r="F70" s="4" t="s">
        <v>22</v>
      </c>
      <c r="G70" s="4"/>
      <c r="H70" s="4" t="s">
        <v>22</v>
      </c>
      <c r="I70" s="4"/>
      <c r="J70" s="9">
        <v>41521</v>
      </c>
      <c r="K70" s="14">
        <f t="shared" si="24"/>
        <v>12520.867753666818</v>
      </c>
      <c r="L70" s="15">
        <f t="shared" si="25"/>
        <v>0.0558708146629573</v>
      </c>
      <c r="M70" s="15">
        <f t="shared" si="26"/>
        <v>0.2978615680284148</v>
      </c>
      <c r="N70" s="15">
        <f t="shared" si="27"/>
        <v>0.2578654038661295</v>
      </c>
      <c r="O70" s="15">
        <f t="shared" si="28"/>
        <v>0.0968571579769735</v>
      </c>
      <c r="P70" s="15">
        <f t="shared" si="29"/>
        <v>0.14155965327862577</v>
      </c>
      <c r="Q70" s="15">
        <f t="shared" si="30"/>
        <v>0.03530342612127609</v>
      </c>
      <c r="R70" s="15">
        <f t="shared" si="31"/>
        <v>0.08100505168006043</v>
      </c>
      <c r="S70" s="15">
        <f t="shared" si="32"/>
        <v>0.03367692438556262</v>
      </c>
      <c r="T70" s="15">
        <f t="shared" si="33"/>
        <v>0.9999999999999999</v>
      </c>
      <c r="U70" s="11">
        <v>519878950</v>
      </c>
      <c r="V70" s="11">
        <v>450070804</v>
      </c>
      <c r="W70" s="11">
        <v>169051677</v>
      </c>
      <c r="X70" s="11">
        <v>247074117</v>
      </c>
      <c r="Y70" s="11">
        <v>61617577</v>
      </c>
      <c r="Z70" s="11">
        <v>97515301</v>
      </c>
      <c r="AA70" s="11">
        <v>141383870</v>
      </c>
      <c r="AB70" s="11">
        <v>58778728</v>
      </c>
      <c r="AC70" s="11">
        <v>1745371024</v>
      </c>
    </row>
    <row r="71" spans="1:29" ht="12.75">
      <c r="A71" s="8" t="s">
        <v>29</v>
      </c>
      <c r="B71" s="6" t="s">
        <v>158</v>
      </c>
      <c r="C71" s="1" t="s">
        <v>159</v>
      </c>
      <c r="D71" s="8" t="s">
        <v>26</v>
      </c>
      <c r="E71" s="8">
        <v>15</v>
      </c>
      <c r="F71" s="4" t="s">
        <v>22</v>
      </c>
      <c r="G71" s="4" t="s">
        <v>22</v>
      </c>
      <c r="H71" s="4" t="s">
        <v>22</v>
      </c>
      <c r="I71" s="4"/>
      <c r="J71" s="9">
        <v>24554</v>
      </c>
      <c r="K71" s="14">
        <f t="shared" si="24"/>
        <v>7876.894151665716</v>
      </c>
      <c r="L71" s="15">
        <f t="shared" si="25"/>
        <v>0.0725886714269191</v>
      </c>
      <c r="M71" s="15">
        <f t="shared" si="26"/>
        <v>0.3220026679457541</v>
      </c>
      <c r="N71" s="15">
        <f t="shared" si="27"/>
        <v>0.23727600775284038</v>
      </c>
      <c r="O71" s="15">
        <f t="shared" si="28"/>
        <v>0.1411327634090143</v>
      </c>
      <c r="P71" s="15">
        <f t="shared" si="29"/>
        <v>0.08777124945385367</v>
      </c>
      <c r="Q71" s="15">
        <f t="shared" si="30"/>
        <v>0.0475955813333008</v>
      </c>
      <c r="R71" s="15">
        <f t="shared" si="31"/>
        <v>0.06536629090077209</v>
      </c>
      <c r="S71" s="15">
        <f t="shared" si="32"/>
        <v>0.026266767777545552</v>
      </c>
      <c r="T71" s="15">
        <f t="shared" si="33"/>
        <v>0.9999999999999999</v>
      </c>
      <c r="U71" s="11">
        <v>193409259</v>
      </c>
      <c r="V71" s="11">
        <v>142518623</v>
      </c>
      <c r="W71" s="11">
        <v>84770674</v>
      </c>
      <c r="X71" s="11">
        <v>52719353</v>
      </c>
      <c r="Y71" s="11">
        <v>28588043</v>
      </c>
      <c r="Z71" s="11">
        <v>43600015</v>
      </c>
      <c r="AA71" s="11">
        <v>39261929</v>
      </c>
      <c r="AB71" s="11">
        <v>15777000</v>
      </c>
      <c r="AC71" s="11">
        <v>600644896</v>
      </c>
    </row>
    <row r="72" spans="1:29" ht="12.75">
      <c r="A72" s="8" t="s">
        <v>29</v>
      </c>
      <c r="B72" s="6" t="s">
        <v>190</v>
      </c>
      <c r="C72" s="1" t="s">
        <v>191</v>
      </c>
      <c r="D72" s="8" t="s">
        <v>26</v>
      </c>
      <c r="E72" s="8">
        <v>15</v>
      </c>
      <c r="F72" s="4" t="s">
        <v>22</v>
      </c>
      <c r="G72" s="4"/>
      <c r="H72" s="4" t="s">
        <v>22</v>
      </c>
      <c r="I72" s="4"/>
      <c r="J72" s="9">
        <v>24266</v>
      </c>
      <c r="K72" s="14">
        <f t="shared" si="24"/>
        <v>9989.665746311712</v>
      </c>
      <c r="L72" s="15">
        <f t="shared" si="25"/>
        <v>0.13366323279731165</v>
      </c>
      <c r="M72" s="15">
        <f t="shared" si="26"/>
        <v>0.41710627963235647</v>
      </c>
      <c r="N72" s="15">
        <f t="shared" si="27"/>
        <v>0.168226039595455</v>
      </c>
      <c r="O72" s="15">
        <f t="shared" si="28"/>
        <v>0.01671291899227759</v>
      </c>
      <c r="P72" s="15">
        <f t="shared" si="29"/>
        <v>0.11198474935796426</v>
      </c>
      <c r="Q72" s="15">
        <f t="shared" si="30"/>
        <v>0.030866671779924245</v>
      </c>
      <c r="R72" s="15">
        <f t="shared" si="31"/>
        <v>0.09684243037921975</v>
      </c>
      <c r="S72" s="15">
        <f t="shared" si="32"/>
        <v>0.024597677465490995</v>
      </c>
      <c r="T72" s="15">
        <f t="shared" si="33"/>
        <v>0.9999999999999998</v>
      </c>
      <c r="U72" s="11">
        <v>242409229</v>
      </c>
      <c r="V72" s="11">
        <v>97767755</v>
      </c>
      <c r="W72" s="11">
        <v>9713030</v>
      </c>
      <c r="X72" s="11">
        <v>65082062</v>
      </c>
      <c r="Y72" s="11">
        <v>17938752</v>
      </c>
      <c r="Z72" s="11">
        <v>77680924</v>
      </c>
      <c r="AA72" s="11">
        <v>56281816</v>
      </c>
      <c r="AB72" s="11">
        <v>14295407</v>
      </c>
      <c r="AC72" s="11">
        <v>581168975</v>
      </c>
    </row>
    <row r="73" spans="1:29" ht="12.75">
      <c r="A73" s="8" t="s">
        <v>29</v>
      </c>
      <c r="B73" s="6" t="s">
        <v>192</v>
      </c>
      <c r="C73" s="1" t="s">
        <v>193</v>
      </c>
      <c r="D73" s="8" t="s">
        <v>26</v>
      </c>
      <c r="E73" s="8">
        <v>15</v>
      </c>
      <c r="F73" s="4" t="s">
        <v>22</v>
      </c>
      <c r="G73" s="4"/>
      <c r="H73" s="4" t="s">
        <v>22</v>
      </c>
      <c r="I73" s="4"/>
      <c r="J73" s="9">
        <v>18084</v>
      </c>
      <c r="K73" s="14">
        <f t="shared" si="24"/>
        <v>11766.382437513825</v>
      </c>
      <c r="L73" s="15">
        <f t="shared" si="25"/>
        <v>0.1446202558278521</v>
      </c>
      <c r="M73" s="15">
        <f t="shared" si="26"/>
        <v>0.39031965872166463</v>
      </c>
      <c r="N73" s="15">
        <f t="shared" si="27"/>
        <v>0.1818991981961352</v>
      </c>
      <c r="O73" s="15">
        <f t="shared" si="28"/>
        <v>0.022837336255267245</v>
      </c>
      <c r="P73" s="15">
        <f t="shared" si="29"/>
        <v>0.06818497843890216</v>
      </c>
      <c r="Q73" s="15">
        <f t="shared" si="30"/>
        <v>0.03953885453255364</v>
      </c>
      <c r="R73" s="15">
        <f t="shared" si="31"/>
        <v>0.1344939124750393</v>
      </c>
      <c r="S73" s="15">
        <f t="shared" si="32"/>
        <v>0.018105805552585737</v>
      </c>
      <c r="T73" s="15">
        <f t="shared" si="33"/>
        <v>1</v>
      </c>
      <c r="U73" s="11">
        <v>212783260</v>
      </c>
      <c r="V73" s="11">
        <v>99162580</v>
      </c>
      <c r="W73" s="11">
        <v>12449803</v>
      </c>
      <c r="X73" s="11">
        <v>37171128</v>
      </c>
      <c r="Y73" s="11">
        <v>21554657</v>
      </c>
      <c r="Z73" s="11">
        <v>78839917</v>
      </c>
      <c r="AA73" s="11">
        <v>73319528</v>
      </c>
      <c r="AB73" s="11">
        <v>9870403</v>
      </c>
      <c r="AC73" s="11">
        <v>545151276</v>
      </c>
    </row>
    <row r="74" spans="1:29" ht="12.75">
      <c r="A74" s="8" t="s">
        <v>29</v>
      </c>
      <c r="B74" s="6" t="s">
        <v>196</v>
      </c>
      <c r="C74" s="1" t="s">
        <v>197</v>
      </c>
      <c r="D74" s="8" t="s">
        <v>26</v>
      </c>
      <c r="E74" s="8">
        <v>15</v>
      </c>
      <c r="F74" s="4" t="s">
        <v>22</v>
      </c>
      <c r="G74" s="4"/>
      <c r="H74" s="4" t="s">
        <v>22</v>
      </c>
      <c r="I74" s="4"/>
      <c r="J74" s="9">
        <v>23965</v>
      </c>
      <c r="K74" s="14">
        <f t="shared" si="24"/>
        <v>24033.00947214688</v>
      </c>
      <c r="L74" s="15">
        <f t="shared" si="25"/>
        <v>0.054434704184486045</v>
      </c>
      <c r="M74" s="15">
        <f t="shared" si="26"/>
        <v>0.46498027723159996</v>
      </c>
      <c r="N74" s="15">
        <f t="shared" si="27"/>
        <v>0.21895339672942046</v>
      </c>
      <c r="O74" s="15">
        <f t="shared" si="28"/>
        <v>0.06701183900715281</v>
      </c>
      <c r="P74" s="15">
        <f t="shared" si="29"/>
        <v>0.060859640260392894</v>
      </c>
      <c r="Q74" s="15">
        <f t="shared" si="30"/>
        <v>0.017480799868216625</v>
      </c>
      <c r="R74" s="15">
        <f t="shared" si="31"/>
        <v>0.07496849048992532</v>
      </c>
      <c r="S74" s="15">
        <f t="shared" si="32"/>
        <v>0.04131085222880585</v>
      </c>
      <c r="T74" s="15">
        <f t="shared" si="33"/>
        <v>0.9999999999999999</v>
      </c>
      <c r="U74" s="11">
        <v>575951072</v>
      </c>
      <c r="V74" s="11">
        <v>271208156</v>
      </c>
      <c r="W74" s="11">
        <v>83004683</v>
      </c>
      <c r="X74" s="11">
        <v>75384219</v>
      </c>
      <c r="Y74" s="11">
        <v>21652715</v>
      </c>
      <c r="Z74" s="11">
        <v>67425927</v>
      </c>
      <c r="AA74" s="11">
        <v>92860245</v>
      </c>
      <c r="AB74" s="11">
        <v>51169976</v>
      </c>
      <c r="AC74" s="11">
        <v>1238656993</v>
      </c>
    </row>
    <row r="75" spans="1:29" ht="12.75">
      <c r="A75" s="8" t="s">
        <v>29</v>
      </c>
      <c r="B75" s="6" t="s">
        <v>216</v>
      </c>
      <c r="C75" s="1" t="s">
        <v>217</v>
      </c>
      <c r="D75" s="8" t="s">
        <v>26</v>
      </c>
      <c r="E75" s="8">
        <v>15</v>
      </c>
      <c r="F75" s="4" t="s">
        <v>22</v>
      </c>
      <c r="G75" s="4"/>
      <c r="H75" s="4" t="s">
        <v>22</v>
      </c>
      <c r="I75" s="4"/>
      <c r="J75" s="9">
        <v>46578</v>
      </c>
      <c r="K75" s="14">
        <f t="shared" si="24"/>
        <v>12603.565417149728</v>
      </c>
      <c r="L75" s="15">
        <f t="shared" si="25"/>
        <v>0.059688582797685096</v>
      </c>
      <c r="M75" s="15">
        <f t="shared" si="26"/>
        <v>0.42156453204544597</v>
      </c>
      <c r="N75" s="15">
        <f t="shared" si="27"/>
        <v>0.23890847596076895</v>
      </c>
      <c r="O75" s="15">
        <f t="shared" si="28"/>
        <v>0.06742945173632883</v>
      </c>
      <c r="P75" s="15">
        <f t="shared" si="29"/>
        <v>0.07242511200459059</v>
      </c>
      <c r="Q75" s="15">
        <f t="shared" si="30"/>
        <v>0.047076851438240884</v>
      </c>
      <c r="R75" s="15">
        <f t="shared" si="31"/>
        <v>0.05639229224819492</v>
      </c>
      <c r="S75" s="15">
        <f t="shared" si="32"/>
        <v>0.03651470176874477</v>
      </c>
      <c r="T75" s="15">
        <f t="shared" si="33"/>
        <v>1</v>
      </c>
      <c r="U75" s="11">
        <v>587048870</v>
      </c>
      <c r="V75" s="11">
        <v>332691534</v>
      </c>
      <c r="W75" s="11">
        <v>93898752</v>
      </c>
      <c r="X75" s="11">
        <v>100855449</v>
      </c>
      <c r="Y75" s="11">
        <v>65556778</v>
      </c>
      <c r="Z75" s="11">
        <v>83119220</v>
      </c>
      <c r="AA75" s="11">
        <v>78528977</v>
      </c>
      <c r="AB75" s="11">
        <v>50848477</v>
      </c>
      <c r="AC75" s="11">
        <v>1392548057</v>
      </c>
    </row>
    <row r="76" spans="1:29" ht="12.75">
      <c r="A76" s="8" t="s">
        <v>29</v>
      </c>
      <c r="B76" s="6" t="s">
        <v>234</v>
      </c>
      <c r="C76" s="1" t="s">
        <v>235</v>
      </c>
      <c r="D76" s="8" t="s">
        <v>26</v>
      </c>
      <c r="E76" s="8">
        <v>15</v>
      </c>
      <c r="F76" s="4" t="s">
        <v>22</v>
      </c>
      <c r="G76" s="4"/>
      <c r="H76" s="4" t="s">
        <v>22</v>
      </c>
      <c r="I76" s="4"/>
      <c r="J76" s="9">
        <v>23542</v>
      </c>
      <c r="K76" s="14">
        <f t="shared" si="24"/>
        <v>0</v>
      </c>
      <c r="L76" s="15">
        <f t="shared" si="25"/>
      </c>
      <c r="M76" s="15"/>
      <c r="N76" s="15"/>
      <c r="O76" s="15"/>
      <c r="P76" s="15"/>
      <c r="Q76" s="15"/>
      <c r="R76" s="15"/>
      <c r="S76" s="15"/>
      <c r="T76" s="15"/>
      <c r="U76" s="11"/>
      <c r="V76" s="11"/>
      <c r="W76" s="11"/>
      <c r="X76" s="11"/>
      <c r="Y76" s="11"/>
      <c r="Z76" s="11"/>
      <c r="AA76" s="11"/>
      <c r="AB76" s="11"/>
      <c r="AC76" s="11">
        <v>0</v>
      </c>
    </row>
    <row r="77" spans="1:29" ht="12.75">
      <c r="A77" s="8" t="s">
        <v>29</v>
      </c>
      <c r="B77" s="6" t="s">
        <v>254</v>
      </c>
      <c r="C77" s="1" t="s">
        <v>255</v>
      </c>
      <c r="D77" s="8" t="s">
        <v>26</v>
      </c>
      <c r="E77" s="8">
        <v>15</v>
      </c>
      <c r="F77" s="4" t="s">
        <v>22</v>
      </c>
      <c r="G77" s="4"/>
      <c r="H77" s="4" t="s">
        <v>22</v>
      </c>
      <c r="I77" s="4" t="s">
        <v>23</v>
      </c>
      <c r="J77" s="9">
        <v>41065</v>
      </c>
      <c r="K77" s="14">
        <f t="shared" si="24"/>
        <v>8310.86180445635</v>
      </c>
      <c r="L77" s="15">
        <f t="shared" si="25"/>
        <v>0.038343077293040664</v>
      </c>
      <c r="M77" s="15">
        <f>U77/AC77</f>
        <v>0.2710201296925734</v>
      </c>
      <c r="N77" s="15">
        <f>V77/AC77</f>
        <v>0.25490588679781107</v>
      </c>
      <c r="O77" s="15">
        <f>W77/AC77</f>
        <v>0.24268481647450116</v>
      </c>
      <c r="P77" s="15">
        <f>X77/AC77</f>
        <v>0.06453036690797748</v>
      </c>
      <c r="Q77" s="15">
        <f>Y77/AC77</f>
        <v>0.03139195580984965</v>
      </c>
      <c r="R77" s="15">
        <f>AA77/AC77</f>
        <v>0.08538269265450545</v>
      </c>
      <c r="S77" s="15">
        <f>AB77/AC77</f>
        <v>0.011741074369741178</v>
      </c>
      <c r="T77" s="15">
        <f>SUM(L77:S77)</f>
        <v>1</v>
      </c>
      <c r="U77" s="11">
        <v>341285540</v>
      </c>
      <c r="V77" s="11">
        <v>320993475</v>
      </c>
      <c r="W77" s="11">
        <v>305603937</v>
      </c>
      <c r="X77" s="11">
        <v>81260684</v>
      </c>
      <c r="Y77" s="11">
        <v>39530719</v>
      </c>
      <c r="Z77" s="11">
        <v>48284007</v>
      </c>
      <c r="AA77" s="11">
        <v>107519240</v>
      </c>
      <c r="AB77" s="11">
        <v>14785097</v>
      </c>
      <c r="AC77" s="11">
        <v>1259262699</v>
      </c>
    </row>
    <row r="78" spans="1:29" ht="12.75">
      <c r="A78" s="8" t="s">
        <v>29</v>
      </c>
      <c r="B78" s="6" t="s">
        <v>284</v>
      </c>
      <c r="C78" s="1" t="s">
        <v>285</v>
      </c>
      <c r="D78" s="8" t="s">
        <v>26</v>
      </c>
      <c r="E78" s="8">
        <v>15</v>
      </c>
      <c r="F78" s="4" t="s">
        <v>22</v>
      </c>
      <c r="G78" s="4" t="s">
        <v>22</v>
      </c>
      <c r="H78" s="4" t="s">
        <v>22</v>
      </c>
      <c r="I78" s="4"/>
      <c r="J78" s="9">
        <v>20766</v>
      </c>
      <c r="K78" s="14">
        <f t="shared" si="24"/>
        <v>11000.695848983916</v>
      </c>
      <c r="L78" s="15">
        <f t="shared" si="25"/>
        <v>0.07178828162968379</v>
      </c>
      <c r="M78" s="15">
        <f>U78/AC78</f>
        <v>0.28082190321659356</v>
      </c>
      <c r="N78" s="15">
        <f>V78/AC78</f>
        <v>0.37556829889995097</v>
      </c>
      <c r="O78" s="15">
        <f>W78/AC78</f>
        <v>0.029688792326862213</v>
      </c>
      <c r="P78" s="15">
        <f>X78/AC78</f>
        <v>0.11754240314183183</v>
      </c>
      <c r="Q78" s="15">
        <f>Y78/AC78</f>
        <v>0.030458695700162054</v>
      </c>
      <c r="R78" s="15">
        <f>AA78/AC78</f>
        <v>0.06215065737697741</v>
      </c>
      <c r="S78" s="15">
        <f>AB78/AC78</f>
        <v>0.03198096770793819</v>
      </c>
      <c r="T78" s="15">
        <f>SUM(L78:S78)</f>
        <v>1</v>
      </c>
      <c r="U78" s="11">
        <v>228440450</v>
      </c>
      <c r="V78" s="11">
        <v>305513887</v>
      </c>
      <c r="W78" s="11">
        <v>24150969</v>
      </c>
      <c r="X78" s="11">
        <v>95617326</v>
      </c>
      <c r="Y78" s="11">
        <v>24777263</v>
      </c>
      <c r="Z78" s="11">
        <v>58397679</v>
      </c>
      <c r="AA78" s="11">
        <v>50557752</v>
      </c>
      <c r="AB78" s="11">
        <v>26015587</v>
      </c>
      <c r="AC78" s="11">
        <v>813470913</v>
      </c>
    </row>
    <row r="79" spans="1:29" ht="12.75">
      <c r="A79" s="8" t="s">
        <v>29</v>
      </c>
      <c r="B79" s="6" t="s">
        <v>288</v>
      </c>
      <c r="C79" s="1" t="s">
        <v>289</v>
      </c>
      <c r="D79" s="8" t="s">
        <v>26</v>
      </c>
      <c r="E79" s="8">
        <v>15</v>
      </c>
      <c r="F79" s="4" t="s">
        <v>22</v>
      </c>
      <c r="G79" s="4" t="s">
        <v>22</v>
      </c>
      <c r="H79" s="4" t="s">
        <v>22</v>
      </c>
      <c r="I79" s="4"/>
      <c r="J79" s="9">
        <v>35370</v>
      </c>
      <c r="K79" s="14">
        <f t="shared" si="24"/>
        <v>18339.975487701442</v>
      </c>
      <c r="L79" s="15">
        <f t="shared" si="25"/>
        <v>0.06130119329369689</v>
      </c>
      <c r="M79" s="15">
        <f>U79/AC79</f>
        <v>0.36776731444851385</v>
      </c>
      <c r="N79" s="15">
        <f>V79/AC79</f>
        <v>0.32593541303075796</v>
      </c>
      <c r="O79" s="15">
        <f>W79/AC79</f>
        <v>0.016844970472003864</v>
      </c>
      <c r="P79" s="15">
        <f>X79/AC79</f>
        <v>0.10270577397640399</v>
      </c>
      <c r="Q79" s="15">
        <f>Y79/AC79</f>
        <v>0.013435739873337429</v>
      </c>
      <c r="R79" s="15">
        <f>AA79/AC79</f>
        <v>0.08162366789566432</v>
      </c>
      <c r="S79" s="15">
        <f>AB79/AC79</f>
        <v>0.030385927009621734</v>
      </c>
      <c r="T79" s="15">
        <f>SUM(L79:S79)</f>
        <v>1</v>
      </c>
      <c r="U79" s="11">
        <v>648684933</v>
      </c>
      <c r="V79" s="11">
        <v>574899898</v>
      </c>
      <c r="W79" s="11">
        <v>29711935</v>
      </c>
      <c r="X79" s="11">
        <v>181157176</v>
      </c>
      <c r="Y79" s="11">
        <v>23698577</v>
      </c>
      <c r="Z79" s="11">
        <v>108125869</v>
      </c>
      <c r="AA79" s="11">
        <v>143971586</v>
      </c>
      <c r="AB79" s="11">
        <v>53596098</v>
      </c>
      <c r="AC79" s="11">
        <v>1763846072</v>
      </c>
    </row>
    <row r="80" spans="1:29" ht="12.75">
      <c r="A80" s="8" t="s">
        <v>29</v>
      </c>
      <c r="B80" s="6" t="s">
        <v>292</v>
      </c>
      <c r="C80" s="1" t="s">
        <v>293</v>
      </c>
      <c r="D80" s="8" t="s">
        <v>26</v>
      </c>
      <c r="E80" s="8">
        <v>15</v>
      </c>
      <c r="F80" s="4" t="s">
        <v>22</v>
      </c>
      <c r="G80" s="4"/>
      <c r="H80" s="4" t="s">
        <v>22</v>
      </c>
      <c r="I80" s="4"/>
      <c r="J80" s="9">
        <v>37769</v>
      </c>
      <c r="K80" s="14">
        <f t="shared" si="24"/>
        <v>10316.114061796712</v>
      </c>
      <c r="L80" s="15">
        <f t="shared" si="25"/>
        <v>0.03096537743765616</v>
      </c>
      <c r="M80" s="15">
        <f>U80/AC80</f>
        <v>0.2510498133006774</v>
      </c>
      <c r="N80" s="15">
        <f>V80/AC80</f>
        <v>0.4111772107743296</v>
      </c>
      <c r="O80" s="15">
        <f>W80/AC80</f>
        <v>0.07397327221790406</v>
      </c>
      <c r="P80" s="15">
        <f>X80/AC80</f>
        <v>0.09292810976127786</v>
      </c>
      <c r="Q80" s="15">
        <f>Y80/AC80</f>
        <v>0.04194943924378475</v>
      </c>
      <c r="R80" s="15">
        <f>AA80/AC80</f>
        <v>0.07019796488957103</v>
      </c>
      <c r="S80" s="15">
        <f>AB80/AC80</f>
        <v>0.02775881237479917</v>
      </c>
      <c r="T80" s="15">
        <f>SUM(L80:S80)</f>
        <v>1</v>
      </c>
      <c r="U80" s="11">
        <v>389629312</v>
      </c>
      <c r="V80" s="11">
        <v>638147034</v>
      </c>
      <c r="W80" s="11">
        <v>114806519</v>
      </c>
      <c r="X80" s="11">
        <v>144224427</v>
      </c>
      <c r="Y80" s="11">
        <v>65105530</v>
      </c>
      <c r="Z80" s="11">
        <v>48058266</v>
      </c>
      <c r="AA80" s="11">
        <v>108947242</v>
      </c>
      <c r="AB80" s="11">
        <v>43081677</v>
      </c>
      <c r="AC80" s="11">
        <v>1552000007</v>
      </c>
    </row>
    <row r="81" spans="1:29" ht="12.75">
      <c r="A81" s="8" t="s">
        <v>29</v>
      </c>
      <c r="B81" s="6" t="s">
        <v>300</v>
      </c>
      <c r="C81" s="1" t="s">
        <v>301</v>
      </c>
      <c r="D81" s="8" t="s">
        <v>26</v>
      </c>
      <c r="E81" s="8">
        <v>15</v>
      </c>
      <c r="F81" s="4" t="s">
        <v>22</v>
      </c>
      <c r="G81" s="4"/>
      <c r="H81" s="4" t="s">
        <v>22</v>
      </c>
      <c r="I81" s="4"/>
      <c r="J81" s="9">
        <v>37150</v>
      </c>
      <c r="K81" s="14">
        <f t="shared" si="24"/>
        <v>10487.75938088829</v>
      </c>
      <c r="L81" s="86">
        <f t="shared" si="25"/>
        <v>0.0940146359288225</v>
      </c>
      <c r="M81" s="86">
        <f>U81/AC81</f>
        <v>0.42877286351738386</v>
      </c>
      <c r="N81" s="86">
        <f>V81/AC81</f>
        <v>0.21056213462563977</v>
      </c>
      <c r="O81" s="86">
        <f>W81/AC81</f>
        <v>0.09631376021921638</v>
      </c>
      <c r="P81" s="86">
        <f>X81/AC81</f>
        <v>0.046815173111903946</v>
      </c>
      <c r="Q81" s="86">
        <f>Y81/AC81</f>
        <v>0.0270411210508488</v>
      </c>
      <c r="R81" s="86">
        <f>AA81/AC81</f>
        <v>0.07618724019693798</v>
      </c>
      <c r="S81" s="86">
        <f>AB81/AC81</f>
        <v>0.020293071349246756</v>
      </c>
      <c r="T81" s="86">
        <f>SUM(L81:S81)</f>
        <v>1</v>
      </c>
      <c r="U81" s="11">
        <v>389620261</v>
      </c>
      <c r="V81" s="11">
        <v>191335042</v>
      </c>
      <c r="W81" s="11">
        <v>87519047</v>
      </c>
      <c r="X81" s="11">
        <v>42540332</v>
      </c>
      <c r="Y81" s="11">
        <v>24571911</v>
      </c>
      <c r="Z81" s="11">
        <v>85429863</v>
      </c>
      <c r="AA81" s="11">
        <v>69230343</v>
      </c>
      <c r="AB81" s="11">
        <v>18440047</v>
      </c>
      <c r="AC81" s="11">
        <v>908686846</v>
      </c>
    </row>
    <row r="82" spans="1:29" ht="12.75">
      <c r="A82" s="8"/>
      <c r="B82" s="6"/>
      <c r="C82" s="1"/>
      <c r="D82" s="8"/>
      <c r="E82" s="8"/>
      <c r="F82" s="4"/>
      <c r="G82" s="4"/>
      <c r="H82" s="4"/>
      <c r="I82" s="4"/>
      <c r="J82" s="9"/>
      <c r="K82" s="14"/>
      <c r="L82" s="15">
        <f>SUM(L58:L81)</f>
        <v>1.5268012948960015</v>
      </c>
      <c r="M82" s="15">
        <f aca="true" t="shared" si="34" ref="M82:S82">SUM(M58:M81)</f>
        <v>7.999316740740065</v>
      </c>
      <c r="N82" s="15">
        <f t="shared" si="34"/>
        <v>6.379345338057568</v>
      </c>
      <c r="O82" s="15">
        <f t="shared" si="34"/>
        <v>1.6962728388823956</v>
      </c>
      <c r="P82" s="15">
        <f t="shared" si="34"/>
        <v>2.1230155576385457</v>
      </c>
      <c r="Q82" s="15">
        <f t="shared" si="34"/>
        <v>0.775272723164603</v>
      </c>
      <c r="R82" s="15">
        <f t="shared" si="34"/>
        <v>1.7083796715122606</v>
      </c>
      <c r="S82" s="15">
        <f t="shared" si="34"/>
        <v>0.791595835108563</v>
      </c>
      <c r="T82" s="15">
        <f>SUM(T58:T81)</f>
        <v>23</v>
      </c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3.5" thickBot="1">
      <c r="A83" s="8"/>
      <c r="B83" s="6"/>
      <c r="C83" s="1"/>
      <c r="D83" s="8"/>
      <c r="E83" s="8"/>
      <c r="F83" s="4"/>
      <c r="G83" s="4"/>
      <c r="H83" s="4"/>
      <c r="I83" s="4"/>
      <c r="J83" s="9"/>
      <c r="K83" s="14"/>
      <c r="L83" s="88">
        <f>L82/23</f>
        <v>0.06638266499547832</v>
      </c>
      <c r="M83" s="88">
        <f aca="true" t="shared" si="35" ref="M83:S83">M82/23</f>
        <v>0.3477963800321767</v>
      </c>
      <c r="N83" s="88">
        <f t="shared" si="35"/>
        <v>0.2773628407851117</v>
      </c>
      <c r="O83" s="88">
        <f t="shared" si="35"/>
        <v>0.07375099299488676</v>
      </c>
      <c r="P83" s="88">
        <f t="shared" si="35"/>
        <v>0.09230502424515416</v>
      </c>
      <c r="Q83" s="88">
        <f t="shared" si="35"/>
        <v>0.03370750970280883</v>
      </c>
      <c r="R83" s="88">
        <f t="shared" si="35"/>
        <v>0.0742773770222722</v>
      </c>
      <c r="S83" s="88">
        <f t="shared" si="35"/>
        <v>0.03441721022211144</v>
      </c>
      <c r="T83" s="86">
        <f>SUM(L83:S83)</f>
        <v>1</v>
      </c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3.5" thickTop="1">
      <c r="A84" s="8"/>
      <c r="B84" s="6"/>
      <c r="C84" s="1"/>
      <c r="D84" s="8"/>
      <c r="E84" s="8"/>
      <c r="F84" s="89"/>
      <c r="G84" s="89"/>
      <c r="H84" s="89" t="s">
        <v>351</v>
      </c>
      <c r="I84" s="89"/>
      <c r="J84" s="90"/>
      <c r="K84" s="91"/>
      <c r="L84" s="92"/>
      <c r="M84" s="92">
        <f>M83+N83+O83</f>
        <v>0.6989102138121752</v>
      </c>
      <c r="N84" s="15"/>
      <c r="O84" s="15"/>
      <c r="P84" s="15"/>
      <c r="Q84" s="15"/>
      <c r="R84" s="15"/>
      <c r="S84" s="15"/>
      <c r="T84" s="15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2.75">
      <c r="A85" s="8" t="s">
        <v>29</v>
      </c>
      <c r="B85" s="6" t="s">
        <v>42</v>
      </c>
      <c r="C85" s="1" t="s">
        <v>43</v>
      </c>
      <c r="D85" s="8" t="s">
        <v>27</v>
      </c>
      <c r="E85" s="8">
        <v>15</v>
      </c>
      <c r="F85" s="4" t="s">
        <v>22</v>
      </c>
      <c r="G85" s="4" t="s">
        <v>22</v>
      </c>
      <c r="H85" s="4" t="s">
        <v>22</v>
      </c>
      <c r="I85" s="4" t="s">
        <v>23</v>
      </c>
      <c r="J85" s="9">
        <v>33198</v>
      </c>
      <c r="K85" s="14">
        <f aca="true" t="shared" si="36" ref="K85:K108">IF(J85&gt;0,U85/J85,"")</f>
        <v>9301.524188204108</v>
      </c>
      <c r="L85" s="15">
        <f aca="true" t="shared" si="37" ref="L85:L108">IF(AC85&gt;0,Z85/AC85,"")</f>
        <v>0.07641468530649073</v>
      </c>
      <c r="M85" s="15">
        <f aca="true" t="shared" si="38" ref="M85:M102">U85/AC85</f>
        <v>0.30154173062876205</v>
      </c>
      <c r="N85" s="15">
        <f aca="true" t="shared" si="39" ref="N85:N102">V85/AC85</f>
        <v>0.3441346270277449</v>
      </c>
      <c r="O85" s="15">
        <f aca="true" t="shared" si="40" ref="O85:O102">W85/AC85</f>
        <v>0.06222877141997805</v>
      </c>
      <c r="P85" s="15">
        <f aca="true" t="shared" si="41" ref="P85:P102">X85/AC85</f>
        <v>0.08761830546343712</v>
      </c>
      <c r="Q85" s="15">
        <f aca="true" t="shared" si="42" ref="Q85:Q102">Y85/AC85</f>
        <v>0.024427661311428026</v>
      </c>
      <c r="R85" s="15">
        <f aca="true" t="shared" si="43" ref="R85:R102">AA85/AC85</f>
        <v>0.06604013108811731</v>
      </c>
      <c r="S85" s="15">
        <f aca="true" t="shared" si="44" ref="S85:S102">AB85/AC85</f>
        <v>0.03759408775404182</v>
      </c>
      <c r="T85" s="15">
        <f aca="true" t="shared" si="45" ref="T85:T102">SUM(L85:S85)</f>
        <v>1</v>
      </c>
      <c r="U85" s="11">
        <v>308792000</v>
      </c>
      <c r="V85" s="11">
        <v>352409000</v>
      </c>
      <c r="W85" s="11">
        <v>63725000</v>
      </c>
      <c r="X85" s="11">
        <v>89725000</v>
      </c>
      <c r="Y85" s="11">
        <v>25015000</v>
      </c>
      <c r="Z85" s="11">
        <v>78252000</v>
      </c>
      <c r="AA85" s="11">
        <v>67628000</v>
      </c>
      <c r="AB85" s="11">
        <v>38498000</v>
      </c>
      <c r="AC85" s="11">
        <v>1024044000</v>
      </c>
    </row>
    <row r="86" spans="1:29" ht="12.75">
      <c r="A86" s="8" t="s">
        <v>29</v>
      </c>
      <c r="B86" s="6" t="s">
        <v>50</v>
      </c>
      <c r="C86" s="1" t="s">
        <v>51</v>
      </c>
      <c r="D86" s="8" t="s">
        <v>27</v>
      </c>
      <c r="E86" s="8">
        <v>15</v>
      </c>
      <c r="F86" s="4" t="s">
        <v>22</v>
      </c>
      <c r="G86" s="4"/>
      <c r="H86" s="4" t="s">
        <v>22</v>
      </c>
      <c r="I86" s="4"/>
      <c r="J86" s="9">
        <v>27261</v>
      </c>
      <c r="K86" s="14">
        <f t="shared" si="36"/>
        <v>17386.55955394153</v>
      </c>
      <c r="L86" s="15">
        <f t="shared" si="37"/>
        <v>0.06004244456351593</v>
      </c>
      <c r="M86" s="15">
        <f t="shared" si="38"/>
        <v>0.3696740535182113</v>
      </c>
      <c r="N86" s="15">
        <f t="shared" si="39"/>
        <v>0.29143785053617266</v>
      </c>
      <c r="O86" s="15">
        <f t="shared" si="40"/>
        <v>0.047754423648532184</v>
      </c>
      <c r="P86" s="15">
        <f t="shared" si="41"/>
        <v>0.09724968275769552</v>
      </c>
      <c r="Q86" s="15">
        <f t="shared" si="42"/>
        <v>0.04196255799860078</v>
      </c>
      <c r="R86" s="15">
        <f t="shared" si="43"/>
        <v>0.06781458854433554</v>
      </c>
      <c r="S86" s="15">
        <f t="shared" si="44"/>
        <v>0.024064398432936108</v>
      </c>
      <c r="T86" s="15">
        <f t="shared" si="45"/>
        <v>1.0000000000000002</v>
      </c>
      <c r="U86" s="11">
        <v>473975000</v>
      </c>
      <c r="V86" s="11">
        <v>373665000</v>
      </c>
      <c r="W86" s="11">
        <v>61228000</v>
      </c>
      <c r="X86" s="11">
        <v>124688000</v>
      </c>
      <c r="Y86" s="11">
        <v>53802000</v>
      </c>
      <c r="Z86" s="11">
        <v>76983000</v>
      </c>
      <c r="AA86" s="11">
        <v>86948000</v>
      </c>
      <c r="AB86" s="11">
        <v>30854000</v>
      </c>
      <c r="AC86" s="11">
        <v>1282143000</v>
      </c>
    </row>
    <row r="87" spans="1:29" ht="12.75">
      <c r="A87" s="8" t="s">
        <v>29</v>
      </c>
      <c r="B87" s="6" t="s">
        <v>52</v>
      </c>
      <c r="C87" s="1" t="s">
        <v>53</v>
      </c>
      <c r="D87" s="8" t="s">
        <v>27</v>
      </c>
      <c r="E87" s="8">
        <v>15</v>
      </c>
      <c r="F87" s="4" t="s">
        <v>22</v>
      </c>
      <c r="G87" s="4"/>
      <c r="H87" s="4" t="s">
        <v>22</v>
      </c>
      <c r="I87" s="4"/>
      <c r="J87" s="9">
        <v>23723</v>
      </c>
      <c r="K87" s="14">
        <f t="shared" si="36"/>
        <v>16167.13737722885</v>
      </c>
      <c r="L87" s="15">
        <f t="shared" si="37"/>
        <v>0.04653553337773023</v>
      </c>
      <c r="M87" s="15">
        <f t="shared" si="38"/>
        <v>0.44497413919124934</v>
      </c>
      <c r="N87" s="15">
        <f t="shared" si="39"/>
        <v>0.23729757449049915</v>
      </c>
      <c r="O87" s="15">
        <f t="shared" si="40"/>
        <v>0.012897918837203367</v>
      </c>
      <c r="P87" s="15">
        <f t="shared" si="41"/>
        <v>0.10305920953404137</v>
      </c>
      <c r="Q87" s="15">
        <f t="shared" si="42"/>
        <v>0.055476017551472176</v>
      </c>
      <c r="R87" s="15">
        <f t="shared" si="43"/>
        <v>0.04239014667220468</v>
      </c>
      <c r="S87" s="15">
        <f t="shared" si="44"/>
        <v>0.05736946034559972</v>
      </c>
      <c r="T87" s="15">
        <f t="shared" si="45"/>
        <v>1</v>
      </c>
      <c r="U87" s="11">
        <v>383533000</v>
      </c>
      <c r="V87" s="11">
        <v>204532000</v>
      </c>
      <c r="W87" s="11">
        <v>11117000</v>
      </c>
      <c r="X87" s="11">
        <v>88829000</v>
      </c>
      <c r="Y87" s="11">
        <v>47816000</v>
      </c>
      <c r="Z87" s="11">
        <v>40110000</v>
      </c>
      <c r="AA87" s="11">
        <v>36537000</v>
      </c>
      <c r="AB87" s="11">
        <v>49448000</v>
      </c>
      <c r="AC87" s="11">
        <v>861922000</v>
      </c>
    </row>
    <row r="88" spans="1:29" ht="12.75">
      <c r="A88" s="8" t="s">
        <v>29</v>
      </c>
      <c r="B88" s="6" t="s">
        <v>54</v>
      </c>
      <c r="C88" s="1" t="s">
        <v>55</v>
      </c>
      <c r="D88" s="8" t="s">
        <v>27</v>
      </c>
      <c r="E88" s="8">
        <v>15</v>
      </c>
      <c r="F88" s="4" t="s">
        <v>22</v>
      </c>
      <c r="G88" s="4"/>
      <c r="H88" s="4" t="s">
        <v>22</v>
      </c>
      <c r="I88" s="4"/>
      <c r="J88" s="9">
        <v>34909</v>
      </c>
      <c r="K88" s="14">
        <f t="shared" si="36"/>
        <v>24907.215904208082</v>
      </c>
      <c r="L88" s="15">
        <f t="shared" si="37"/>
        <v>0.05515460565141044</v>
      </c>
      <c r="M88" s="15">
        <f t="shared" si="38"/>
        <v>0.4188749689873372</v>
      </c>
      <c r="N88" s="15">
        <f t="shared" si="39"/>
        <v>0.27694464450455614</v>
      </c>
      <c r="O88" s="15">
        <f t="shared" si="40"/>
        <v>0.032509460367623505</v>
      </c>
      <c r="P88" s="15">
        <f t="shared" si="41"/>
        <v>0.12413062172259384</v>
      </c>
      <c r="Q88" s="15">
        <f t="shared" si="42"/>
        <v>0.028314862231514647</v>
      </c>
      <c r="R88" s="15">
        <f t="shared" si="43"/>
        <v>0.03587496657858669</v>
      </c>
      <c r="S88" s="15">
        <f t="shared" si="44"/>
        <v>0.028195869956377528</v>
      </c>
      <c r="T88" s="15">
        <f t="shared" si="45"/>
        <v>1</v>
      </c>
      <c r="U88" s="11">
        <v>869486000</v>
      </c>
      <c r="V88" s="11">
        <v>574872000</v>
      </c>
      <c r="W88" s="11">
        <v>67482000</v>
      </c>
      <c r="X88" s="11">
        <v>257666000</v>
      </c>
      <c r="Y88" s="11">
        <v>58775000</v>
      </c>
      <c r="Z88" s="11">
        <v>114488000</v>
      </c>
      <c r="AA88" s="11">
        <v>74468000</v>
      </c>
      <c r="AB88" s="11">
        <v>58528000</v>
      </c>
      <c r="AC88" s="11">
        <v>2075765000</v>
      </c>
    </row>
    <row r="89" spans="1:29" ht="12.75">
      <c r="A89" s="8" t="s">
        <v>29</v>
      </c>
      <c r="B89" s="6" t="s">
        <v>58</v>
      </c>
      <c r="C89" s="1" t="s">
        <v>59</v>
      </c>
      <c r="D89" s="8" t="s">
        <v>27</v>
      </c>
      <c r="E89" s="8">
        <v>15</v>
      </c>
      <c r="F89" s="4" t="s">
        <v>22</v>
      </c>
      <c r="G89" s="4"/>
      <c r="H89" s="4" t="s">
        <v>22</v>
      </c>
      <c r="I89" s="4"/>
      <c r="J89" s="9">
        <v>24552</v>
      </c>
      <c r="K89" s="14">
        <f t="shared" si="36"/>
        <v>16091.194200065167</v>
      </c>
      <c r="L89" s="15">
        <f t="shared" si="37"/>
        <v>0.06518428827061389</v>
      </c>
      <c r="M89" s="15">
        <f t="shared" si="38"/>
        <v>0.3027630787387394</v>
      </c>
      <c r="N89" s="15">
        <f t="shared" si="39"/>
        <v>0.3904811535116121</v>
      </c>
      <c r="O89" s="15">
        <f t="shared" si="40"/>
        <v>0.012722193909808143</v>
      </c>
      <c r="P89" s="15">
        <f t="shared" si="41"/>
        <v>0.11664399544787472</v>
      </c>
      <c r="Q89" s="15">
        <f t="shared" si="42"/>
        <v>0.03470880575682914</v>
      </c>
      <c r="R89" s="15">
        <f t="shared" si="43"/>
        <v>0.045750391796978276</v>
      </c>
      <c r="S89" s="15">
        <f t="shared" si="44"/>
        <v>0.031746092567544265</v>
      </c>
      <c r="T89" s="15">
        <f t="shared" si="45"/>
        <v>0.9999999999999999</v>
      </c>
      <c r="U89" s="11">
        <v>395071000</v>
      </c>
      <c r="V89" s="11">
        <v>509533000</v>
      </c>
      <c r="W89" s="11">
        <v>16601000</v>
      </c>
      <c r="X89" s="11">
        <v>152207000</v>
      </c>
      <c r="Y89" s="11">
        <v>45291000</v>
      </c>
      <c r="Z89" s="11">
        <v>85058000</v>
      </c>
      <c r="AA89" s="11">
        <v>59699000</v>
      </c>
      <c r="AB89" s="11">
        <v>41425000</v>
      </c>
      <c r="AC89" s="11">
        <v>1304885000</v>
      </c>
    </row>
    <row r="90" spans="1:29" ht="12.75">
      <c r="A90" s="8" t="s">
        <v>29</v>
      </c>
      <c r="B90" s="6" t="s">
        <v>84</v>
      </c>
      <c r="C90" s="1" t="s">
        <v>85</v>
      </c>
      <c r="D90" s="8" t="s">
        <v>27</v>
      </c>
      <c r="E90" s="8">
        <v>15</v>
      </c>
      <c r="F90" s="4" t="s">
        <v>22</v>
      </c>
      <c r="G90" s="4"/>
      <c r="H90" s="4" t="s">
        <v>22</v>
      </c>
      <c r="I90" s="4"/>
      <c r="J90" s="9">
        <v>45946</v>
      </c>
      <c r="K90" s="14">
        <f t="shared" si="36"/>
        <v>11641.122186915074</v>
      </c>
      <c r="L90" s="15">
        <f t="shared" si="37"/>
        <v>0.06437259552609687</v>
      </c>
      <c r="M90" s="15">
        <f t="shared" si="38"/>
        <v>0.3599899580823976</v>
      </c>
      <c r="N90" s="15">
        <f t="shared" si="39"/>
        <v>0.29693721513125837</v>
      </c>
      <c r="O90" s="15">
        <f t="shared" si="40"/>
        <v>0.09083425989990389</v>
      </c>
      <c r="P90" s="15">
        <f t="shared" si="41"/>
        <v>0.07400125995105575</v>
      </c>
      <c r="Q90" s="15">
        <f t="shared" si="42"/>
        <v>0.020960820368131853</v>
      </c>
      <c r="R90" s="15">
        <f t="shared" si="43"/>
        <v>0.06100801468866017</v>
      </c>
      <c r="S90" s="15">
        <f t="shared" si="44"/>
        <v>0.031895876352495536</v>
      </c>
      <c r="T90" s="15">
        <f t="shared" si="45"/>
        <v>1</v>
      </c>
      <c r="U90" s="11">
        <v>534863000</v>
      </c>
      <c r="V90" s="11">
        <v>441181000</v>
      </c>
      <c r="W90" s="11">
        <v>134959000</v>
      </c>
      <c r="X90" s="11">
        <v>109949000</v>
      </c>
      <c r="Y90" s="11">
        <v>31143000</v>
      </c>
      <c r="Z90" s="11">
        <v>95643000</v>
      </c>
      <c r="AA90" s="11">
        <v>90644000</v>
      </c>
      <c r="AB90" s="11">
        <v>47390000</v>
      </c>
      <c r="AC90" s="11">
        <v>1485772000</v>
      </c>
    </row>
    <row r="91" spans="1:29" ht="12.75">
      <c r="A91" s="8" t="s">
        <v>29</v>
      </c>
      <c r="B91" s="6" t="s">
        <v>100</v>
      </c>
      <c r="C91" s="1" t="s">
        <v>101</v>
      </c>
      <c r="D91" s="8" t="s">
        <v>27</v>
      </c>
      <c r="E91" s="8">
        <v>15</v>
      </c>
      <c r="F91" s="4" t="s">
        <v>22</v>
      </c>
      <c r="G91" s="4"/>
      <c r="H91" s="4" t="s">
        <v>22</v>
      </c>
      <c r="I91" s="4"/>
      <c r="J91" s="9">
        <v>39877</v>
      </c>
      <c r="K91" s="14">
        <f t="shared" si="36"/>
        <v>8098.989166687565</v>
      </c>
      <c r="L91" s="15">
        <f t="shared" si="37"/>
        <v>0.016160986557792984</v>
      </c>
      <c r="M91" s="15">
        <f t="shared" si="38"/>
        <v>0.2598940259116017</v>
      </c>
      <c r="N91" s="15">
        <f t="shared" si="39"/>
        <v>0.2538829468605191</v>
      </c>
      <c r="O91" s="15">
        <f t="shared" si="40"/>
        <v>0.11384837302942077</v>
      </c>
      <c r="P91" s="15">
        <f t="shared" si="41"/>
        <v>0.10546999697449867</v>
      </c>
      <c r="Q91" s="15">
        <f t="shared" si="42"/>
        <v>0.04352711766799693</v>
      </c>
      <c r="R91" s="15">
        <f t="shared" si="43"/>
        <v>0.10356825431764917</v>
      </c>
      <c r="S91" s="15">
        <f t="shared" si="44"/>
        <v>0.10364829868052064</v>
      </c>
      <c r="T91" s="15">
        <f t="shared" si="45"/>
        <v>0.9999999999999999</v>
      </c>
      <c r="U91" s="11">
        <v>322963391</v>
      </c>
      <c r="V91" s="11">
        <v>315493583</v>
      </c>
      <c r="W91" s="11">
        <v>141476344</v>
      </c>
      <c r="X91" s="11">
        <v>131064759</v>
      </c>
      <c r="Y91" s="11">
        <v>54089991</v>
      </c>
      <c r="Z91" s="11">
        <v>20082828</v>
      </c>
      <c r="AA91" s="11">
        <v>128701514</v>
      </c>
      <c r="AB91" s="11">
        <v>128800983</v>
      </c>
      <c r="AC91" s="11">
        <v>1242673393</v>
      </c>
    </row>
    <row r="92" spans="1:29" ht="12.75">
      <c r="A92" s="8" t="s">
        <v>29</v>
      </c>
      <c r="B92" s="6" t="s">
        <v>110</v>
      </c>
      <c r="C92" s="1" t="s">
        <v>111</v>
      </c>
      <c r="D92" s="8" t="s">
        <v>27</v>
      </c>
      <c r="E92" s="8">
        <v>15</v>
      </c>
      <c r="F92" s="4" t="s">
        <v>22</v>
      </c>
      <c r="G92" s="4"/>
      <c r="H92" s="4" t="s">
        <v>22</v>
      </c>
      <c r="I92" s="4"/>
      <c r="J92" s="9">
        <v>23705</v>
      </c>
      <c r="K92" s="14">
        <f t="shared" si="36"/>
        <v>7557.274583421219</v>
      </c>
      <c r="L92" s="15">
        <f t="shared" si="37"/>
        <v>0.04517802202617408</v>
      </c>
      <c r="M92" s="15">
        <f t="shared" si="38"/>
        <v>0.28775140554230016</v>
      </c>
      <c r="N92" s="15">
        <f t="shared" si="39"/>
        <v>0.2567586458767137</v>
      </c>
      <c r="O92" s="15">
        <f t="shared" si="40"/>
        <v>0.11985714008292507</v>
      </c>
      <c r="P92" s="15">
        <f t="shared" si="41"/>
        <v>0.1214406280322427</v>
      </c>
      <c r="Q92" s="15">
        <f t="shared" si="42"/>
        <v>0.0474456603072837</v>
      </c>
      <c r="R92" s="15">
        <f t="shared" si="43"/>
        <v>0.08258516148185975</v>
      </c>
      <c r="S92" s="15">
        <f t="shared" si="44"/>
        <v>0.038983336650500806</v>
      </c>
      <c r="T92" s="15">
        <f t="shared" si="45"/>
        <v>1</v>
      </c>
      <c r="U92" s="11">
        <v>179145194</v>
      </c>
      <c r="V92" s="11">
        <v>159850053</v>
      </c>
      <c r="W92" s="11">
        <v>74619377</v>
      </c>
      <c r="X92" s="11">
        <v>75605208</v>
      </c>
      <c r="Y92" s="11">
        <v>29538212</v>
      </c>
      <c r="Z92" s="11">
        <v>28126450</v>
      </c>
      <c r="AA92" s="11">
        <v>51414987</v>
      </c>
      <c r="AB92" s="11">
        <v>24269829</v>
      </c>
      <c r="AC92" s="11">
        <v>622569310</v>
      </c>
    </row>
    <row r="93" spans="1:29" ht="12.75">
      <c r="A93" s="8" t="s">
        <v>29</v>
      </c>
      <c r="B93" s="6" t="s">
        <v>112</v>
      </c>
      <c r="C93" s="1" t="s">
        <v>113</v>
      </c>
      <c r="D93" s="8" t="s">
        <v>27</v>
      </c>
      <c r="E93" s="8">
        <v>15</v>
      </c>
      <c r="F93" s="4" t="s">
        <v>22</v>
      </c>
      <c r="G93" s="4" t="s">
        <v>22</v>
      </c>
      <c r="H93" s="4" t="s">
        <v>22</v>
      </c>
      <c r="I93" s="4"/>
      <c r="J93" s="9">
        <v>25081</v>
      </c>
      <c r="K93" s="14">
        <f t="shared" si="36"/>
        <v>13337.107770822535</v>
      </c>
      <c r="L93" s="15">
        <f t="shared" si="37"/>
        <v>0.06670545334603827</v>
      </c>
      <c r="M93" s="15">
        <f t="shared" si="38"/>
        <v>0.3831039727332698</v>
      </c>
      <c r="N93" s="15">
        <f t="shared" si="39"/>
        <v>0.27598974748955507</v>
      </c>
      <c r="O93" s="15">
        <f t="shared" si="40"/>
        <v>0.05545426225903394</v>
      </c>
      <c r="P93" s="15">
        <f t="shared" si="41"/>
        <v>0.10249074617019717</v>
      </c>
      <c r="Q93" s="15">
        <f t="shared" si="42"/>
        <v>0.029668373891372866</v>
      </c>
      <c r="R93" s="15">
        <f t="shared" si="43"/>
        <v>0.06384111815583082</v>
      </c>
      <c r="S93" s="15">
        <f t="shared" si="44"/>
        <v>0.022746325954702044</v>
      </c>
      <c r="T93" s="15">
        <f t="shared" si="45"/>
        <v>1</v>
      </c>
      <c r="U93" s="11">
        <v>334508000</v>
      </c>
      <c r="V93" s="11">
        <v>240981000</v>
      </c>
      <c r="W93" s="11">
        <v>48420000</v>
      </c>
      <c r="X93" s="11">
        <v>89490000</v>
      </c>
      <c r="Y93" s="11">
        <v>25905000</v>
      </c>
      <c r="Z93" s="11">
        <v>58244000</v>
      </c>
      <c r="AA93" s="11">
        <v>55743000</v>
      </c>
      <c r="AB93" s="11">
        <v>19861000</v>
      </c>
      <c r="AC93" s="11">
        <v>873152000</v>
      </c>
    </row>
    <row r="94" spans="1:29" ht="12.75">
      <c r="A94" s="8" t="s">
        <v>29</v>
      </c>
      <c r="B94" s="6" t="s">
        <v>134</v>
      </c>
      <c r="C94" s="1" t="s">
        <v>135</v>
      </c>
      <c r="D94" s="8" t="s">
        <v>27</v>
      </c>
      <c r="E94" s="8">
        <v>15</v>
      </c>
      <c r="F94" s="4" t="s">
        <v>22</v>
      </c>
      <c r="G94" s="4"/>
      <c r="H94" s="4" t="s">
        <v>22</v>
      </c>
      <c r="I94" s="4"/>
      <c r="J94" s="9">
        <v>31973</v>
      </c>
      <c r="K94" s="14">
        <f t="shared" si="36"/>
        <v>10428.078253526413</v>
      </c>
      <c r="L94" s="15">
        <f t="shared" si="37"/>
        <v>0.06691307351407502</v>
      </c>
      <c r="M94" s="15">
        <f t="shared" si="38"/>
        <v>0.3187320269940796</v>
      </c>
      <c r="N94" s="15">
        <f t="shared" si="39"/>
        <v>0.2758316625670991</v>
      </c>
      <c r="O94" s="15">
        <f t="shared" si="40"/>
        <v>0.06289207949795225</v>
      </c>
      <c r="P94" s="15">
        <f t="shared" si="41"/>
        <v>0.10833728847502576</v>
      </c>
      <c r="Q94" s="15">
        <f t="shared" si="42"/>
        <v>0.0318476513260932</v>
      </c>
      <c r="R94" s="15">
        <f t="shared" si="43"/>
        <v>0.09494246429846442</v>
      </c>
      <c r="S94" s="15">
        <f t="shared" si="44"/>
        <v>0.04050375332721065</v>
      </c>
      <c r="T94" s="15">
        <f t="shared" si="45"/>
        <v>1</v>
      </c>
      <c r="U94" s="11">
        <v>333416946</v>
      </c>
      <c r="V94" s="11">
        <v>288540036</v>
      </c>
      <c r="W94" s="11">
        <v>65789702</v>
      </c>
      <c r="X94" s="11">
        <v>113328705</v>
      </c>
      <c r="Y94" s="11">
        <v>33314966</v>
      </c>
      <c r="Z94" s="11">
        <v>69995955</v>
      </c>
      <c r="AA94" s="11">
        <v>99316742</v>
      </c>
      <c r="AB94" s="11">
        <v>42369880</v>
      </c>
      <c r="AC94" s="11">
        <v>1046072932</v>
      </c>
    </row>
    <row r="95" spans="1:29" ht="12.75">
      <c r="A95" s="8" t="s">
        <v>29</v>
      </c>
      <c r="B95" s="6" t="s">
        <v>138</v>
      </c>
      <c r="C95" s="1" t="s">
        <v>139</v>
      </c>
      <c r="D95" s="8" t="s">
        <v>27</v>
      </c>
      <c r="E95" s="8">
        <v>15</v>
      </c>
      <c r="F95" s="4" t="s">
        <v>22</v>
      </c>
      <c r="G95" s="4"/>
      <c r="H95" s="4" t="s">
        <v>22</v>
      </c>
      <c r="I95" s="4"/>
      <c r="J95" s="9">
        <v>38169</v>
      </c>
      <c r="K95" s="14">
        <f t="shared" si="36"/>
        <v>16152.898949409206</v>
      </c>
      <c r="L95" s="15">
        <f t="shared" si="37"/>
        <v>0.0582711575242986</v>
      </c>
      <c r="M95" s="15">
        <f t="shared" si="38"/>
        <v>0.32994296343944696</v>
      </c>
      <c r="N95" s="15">
        <f t="shared" si="39"/>
        <v>0.27664872478494895</v>
      </c>
      <c r="O95" s="15">
        <f t="shared" si="40"/>
        <v>0.05382350454291014</v>
      </c>
      <c r="P95" s="15">
        <f t="shared" si="41"/>
        <v>0.08906009014109832</v>
      </c>
      <c r="Q95" s="15">
        <f t="shared" si="42"/>
        <v>0.02993750488326717</v>
      </c>
      <c r="R95" s="15">
        <f t="shared" si="43"/>
        <v>0.1221689091343051</v>
      </c>
      <c r="S95" s="15">
        <f t="shared" si="44"/>
        <v>0.04014714554972477</v>
      </c>
      <c r="T95" s="15">
        <f t="shared" si="45"/>
        <v>1</v>
      </c>
      <c r="U95" s="11">
        <v>616540000</v>
      </c>
      <c r="V95" s="11">
        <v>516953000</v>
      </c>
      <c r="W95" s="11">
        <v>100576000</v>
      </c>
      <c r="X95" s="11">
        <v>166420000</v>
      </c>
      <c r="Y95" s="11">
        <v>55942000</v>
      </c>
      <c r="Z95" s="11">
        <v>108887000</v>
      </c>
      <c r="AA95" s="11">
        <v>228288000</v>
      </c>
      <c r="AB95" s="11">
        <v>75020000</v>
      </c>
      <c r="AC95" s="11">
        <v>1868626000</v>
      </c>
    </row>
    <row r="96" spans="1:29" ht="12.75">
      <c r="A96" s="8" t="s">
        <v>29</v>
      </c>
      <c r="B96" s="6" t="s">
        <v>140</v>
      </c>
      <c r="C96" s="1" t="s">
        <v>141</v>
      </c>
      <c r="D96" s="8" t="s">
        <v>27</v>
      </c>
      <c r="E96" s="8">
        <v>15</v>
      </c>
      <c r="F96" s="4" t="s">
        <v>22</v>
      </c>
      <c r="G96" s="4"/>
      <c r="H96" s="4" t="s">
        <v>22</v>
      </c>
      <c r="I96" s="4"/>
      <c r="J96" s="9">
        <v>41470</v>
      </c>
      <c r="K96" s="14">
        <f t="shared" si="36"/>
        <v>10527.555702917773</v>
      </c>
      <c r="L96" s="15">
        <f t="shared" si="37"/>
        <v>0.055365871457314336</v>
      </c>
      <c r="M96" s="15">
        <f t="shared" si="38"/>
        <v>0.3747442283123777</v>
      </c>
      <c r="N96" s="15">
        <f t="shared" si="39"/>
        <v>0.2120692075236561</v>
      </c>
      <c r="O96" s="15">
        <f t="shared" si="40"/>
        <v>0.14759130794613337</v>
      </c>
      <c r="P96" s="15">
        <f t="shared" si="41"/>
        <v>0.05848946552612122</v>
      </c>
      <c r="Q96" s="15">
        <f t="shared" si="42"/>
        <v>0.024577476823531202</v>
      </c>
      <c r="R96" s="15">
        <f t="shared" si="43"/>
        <v>0.09927383791750959</v>
      </c>
      <c r="S96" s="15">
        <f t="shared" si="44"/>
        <v>0.027888604493356478</v>
      </c>
      <c r="T96" s="15">
        <f t="shared" si="45"/>
        <v>1</v>
      </c>
      <c r="U96" s="11">
        <v>436577735</v>
      </c>
      <c r="V96" s="11">
        <v>247061028</v>
      </c>
      <c r="W96" s="11">
        <v>171944153</v>
      </c>
      <c r="X96" s="11">
        <v>68140338</v>
      </c>
      <c r="Y96" s="11">
        <v>28632807</v>
      </c>
      <c r="Z96" s="11">
        <v>64501345</v>
      </c>
      <c r="AA96" s="11">
        <v>115654209</v>
      </c>
      <c r="AB96" s="11">
        <v>32490277</v>
      </c>
      <c r="AC96" s="11">
        <v>1165001892</v>
      </c>
    </row>
    <row r="97" spans="1:29" ht="12.75">
      <c r="A97" s="8" t="s">
        <v>29</v>
      </c>
      <c r="B97" s="6" t="s">
        <v>148</v>
      </c>
      <c r="C97" s="1" t="s">
        <v>149</v>
      </c>
      <c r="D97" s="8" t="s">
        <v>27</v>
      </c>
      <c r="E97" s="8">
        <v>15</v>
      </c>
      <c r="F97" s="4" t="s">
        <v>22</v>
      </c>
      <c r="G97" s="4"/>
      <c r="H97" s="4" t="s">
        <v>22</v>
      </c>
      <c r="I97" s="4"/>
      <c r="J97" s="9">
        <v>41725</v>
      </c>
      <c r="K97" s="14">
        <f t="shared" si="36"/>
        <v>13285.36230077891</v>
      </c>
      <c r="L97" s="15">
        <f t="shared" si="37"/>
        <v>0.06132105963643644</v>
      </c>
      <c r="M97" s="15">
        <f t="shared" si="38"/>
        <v>0.29539861968870135</v>
      </c>
      <c r="N97" s="15">
        <f t="shared" si="39"/>
        <v>0.24697340783972246</v>
      </c>
      <c r="O97" s="15">
        <f t="shared" si="40"/>
        <v>0.0946955275676846</v>
      </c>
      <c r="P97" s="15">
        <f t="shared" si="41"/>
        <v>0.1459919135328278</v>
      </c>
      <c r="Q97" s="15">
        <f t="shared" si="42"/>
        <v>0.03584062859443578</v>
      </c>
      <c r="R97" s="15">
        <f t="shared" si="43"/>
        <v>0.08758201884788933</v>
      </c>
      <c r="S97" s="15">
        <f t="shared" si="44"/>
        <v>0.03219682429230223</v>
      </c>
      <c r="T97" s="15">
        <f t="shared" si="45"/>
        <v>1</v>
      </c>
      <c r="U97" s="11">
        <v>554331742</v>
      </c>
      <c r="V97" s="11">
        <v>463459171</v>
      </c>
      <c r="W97" s="11">
        <v>177701361</v>
      </c>
      <c r="X97" s="11">
        <v>273961848</v>
      </c>
      <c r="Y97" s="11">
        <v>67256909</v>
      </c>
      <c r="Z97" s="11">
        <v>115072338</v>
      </c>
      <c r="AA97" s="11">
        <v>164352471</v>
      </c>
      <c r="AB97" s="11">
        <v>60419110</v>
      </c>
      <c r="AC97" s="11">
        <v>1876554950</v>
      </c>
    </row>
    <row r="98" spans="1:29" ht="12.75">
      <c r="A98" s="8" t="s">
        <v>29</v>
      </c>
      <c r="B98" s="6" t="s">
        <v>158</v>
      </c>
      <c r="C98" s="1" t="s">
        <v>159</v>
      </c>
      <c r="D98" s="8" t="s">
        <v>27</v>
      </c>
      <c r="E98" s="8">
        <v>15</v>
      </c>
      <c r="F98" s="4" t="s">
        <v>22</v>
      </c>
      <c r="G98" s="4" t="s">
        <v>22</v>
      </c>
      <c r="H98" s="4" t="s">
        <v>22</v>
      </c>
      <c r="I98" s="4"/>
      <c r="J98" s="9">
        <v>25285</v>
      </c>
      <c r="K98" s="14">
        <f t="shared" si="36"/>
        <v>8303.954795333202</v>
      </c>
      <c r="L98" s="15">
        <f t="shared" si="37"/>
        <v>0.036349622433546495</v>
      </c>
      <c r="M98" s="15">
        <f t="shared" si="38"/>
        <v>0.338186963948999</v>
      </c>
      <c r="N98" s="15">
        <f t="shared" si="39"/>
        <v>0.24302294152558046</v>
      </c>
      <c r="O98" s="15">
        <f t="shared" si="40"/>
        <v>0.14534622159811642</v>
      </c>
      <c r="P98" s="15">
        <f t="shared" si="41"/>
        <v>0.08281279175935519</v>
      </c>
      <c r="Q98" s="15">
        <f t="shared" si="42"/>
        <v>0.05266912904012389</v>
      </c>
      <c r="R98" s="15">
        <f t="shared" si="43"/>
        <v>0.06880280358608604</v>
      </c>
      <c r="S98" s="15">
        <f t="shared" si="44"/>
        <v>0.03280952610819248</v>
      </c>
      <c r="T98" s="15">
        <f t="shared" si="45"/>
        <v>0.9999999999999999</v>
      </c>
      <c r="U98" s="11">
        <v>209965497</v>
      </c>
      <c r="V98" s="11">
        <v>150882317</v>
      </c>
      <c r="W98" s="11">
        <v>90239113</v>
      </c>
      <c r="X98" s="11">
        <v>51414841</v>
      </c>
      <c r="Y98" s="11">
        <v>32699959</v>
      </c>
      <c r="Z98" s="11">
        <v>22567891</v>
      </c>
      <c r="AA98" s="11">
        <v>42716652</v>
      </c>
      <c r="AB98" s="11">
        <v>20370000</v>
      </c>
      <c r="AC98" s="11">
        <v>620856270</v>
      </c>
    </row>
    <row r="99" spans="1:29" ht="12.75">
      <c r="A99" s="8" t="s">
        <v>29</v>
      </c>
      <c r="B99" s="6" t="s">
        <v>190</v>
      </c>
      <c r="C99" s="1" t="s">
        <v>191</v>
      </c>
      <c r="D99" s="8" t="s">
        <v>27</v>
      </c>
      <c r="E99" s="8">
        <v>15</v>
      </c>
      <c r="F99" s="4" t="s">
        <v>22</v>
      </c>
      <c r="G99" s="4"/>
      <c r="H99" s="4" t="s">
        <v>22</v>
      </c>
      <c r="I99" s="4"/>
      <c r="J99" s="9">
        <v>24338</v>
      </c>
      <c r="K99" s="14">
        <f t="shared" si="36"/>
        <v>10723.554153997864</v>
      </c>
      <c r="L99" s="15">
        <f t="shared" si="37"/>
        <v>0.13554209545370977</v>
      </c>
      <c r="M99" s="15">
        <f t="shared" si="38"/>
        <v>0.4240408146658468</v>
      </c>
      <c r="N99" s="15">
        <f t="shared" si="39"/>
        <v>0.14766877398009437</v>
      </c>
      <c r="O99" s="15">
        <f t="shared" si="40"/>
        <v>0.013794185514288182</v>
      </c>
      <c r="P99" s="15">
        <f t="shared" si="41"/>
        <v>0.11221494450735964</v>
      </c>
      <c r="Q99" s="15">
        <f t="shared" si="42"/>
        <v>0.029551995108465064</v>
      </c>
      <c r="R99" s="15">
        <f t="shared" si="43"/>
        <v>0.11666042154303438</v>
      </c>
      <c r="S99" s="15">
        <f t="shared" si="44"/>
        <v>0.0205267692272018</v>
      </c>
      <c r="T99" s="15">
        <f t="shared" si="45"/>
        <v>1.0000000000000002</v>
      </c>
      <c r="U99" s="11">
        <v>260989861</v>
      </c>
      <c r="V99" s="11">
        <v>90887602</v>
      </c>
      <c r="W99" s="11">
        <v>8490085</v>
      </c>
      <c r="X99" s="11">
        <v>69066377</v>
      </c>
      <c r="Y99" s="11">
        <v>18188747</v>
      </c>
      <c r="Z99" s="11">
        <v>83423839</v>
      </c>
      <c r="AA99" s="11">
        <v>71802492</v>
      </c>
      <c r="AB99" s="11">
        <v>12633875</v>
      </c>
      <c r="AC99" s="11">
        <v>615482878</v>
      </c>
    </row>
    <row r="100" spans="1:29" ht="12.75">
      <c r="A100" s="8" t="s">
        <v>29</v>
      </c>
      <c r="B100" s="6" t="s">
        <v>192</v>
      </c>
      <c r="C100" s="1" t="s">
        <v>193</v>
      </c>
      <c r="D100" s="8" t="s">
        <v>27</v>
      </c>
      <c r="E100" s="8">
        <v>15</v>
      </c>
      <c r="F100" s="4" t="s">
        <v>22</v>
      </c>
      <c r="G100" s="4"/>
      <c r="H100" s="4" t="s">
        <v>22</v>
      </c>
      <c r="I100" s="4"/>
      <c r="J100" s="9">
        <v>18622</v>
      </c>
      <c r="K100" s="14">
        <f t="shared" si="36"/>
        <v>12620.309526366664</v>
      </c>
      <c r="L100" s="15">
        <f t="shared" si="37"/>
        <v>0.14868601545119275</v>
      </c>
      <c r="M100" s="15">
        <f t="shared" si="38"/>
        <v>0.40974591863412513</v>
      </c>
      <c r="N100" s="15">
        <f t="shared" si="39"/>
        <v>0.1649352590008365</v>
      </c>
      <c r="O100" s="15">
        <f t="shared" si="40"/>
        <v>0.028567372178366378</v>
      </c>
      <c r="P100" s="15">
        <f t="shared" si="41"/>
        <v>0.06863462914896298</v>
      </c>
      <c r="Q100" s="15">
        <f t="shared" si="42"/>
        <v>0.03816775058164154</v>
      </c>
      <c r="R100" s="15">
        <f t="shared" si="43"/>
        <v>0.124299909987686</v>
      </c>
      <c r="S100" s="15">
        <f t="shared" si="44"/>
        <v>0.016963145017188725</v>
      </c>
      <c r="T100" s="15">
        <f t="shared" si="45"/>
        <v>1</v>
      </c>
      <c r="U100" s="11">
        <v>235015404</v>
      </c>
      <c r="V100" s="11">
        <v>94600885</v>
      </c>
      <c r="W100" s="11">
        <v>16385209</v>
      </c>
      <c r="X100" s="11">
        <v>39366335</v>
      </c>
      <c r="Y100" s="11">
        <v>21891638</v>
      </c>
      <c r="Z100" s="11">
        <v>85280908</v>
      </c>
      <c r="AA100" s="11">
        <v>71293922</v>
      </c>
      <c r="AB100" s="11">
        <v>9729445</v>
      </c>
      <c r="AC100" s="11">
        <v>573563746</v>
      </c>
    </row>
    <row r="101" spans="1:29" ht="12.75">
      <c r="A101" s="8" t="s">
        <v>29</v>
      </c>
      <c r="B101" s="6" t="s">
        <v>196</v>
      </c>
      <c r="C101" s="1" t="s">
        <v>197</v>
      </c>
      <c r="D101" s="8" t="s">
        <v>27</v>
      </c>
      <c r="E101" s="8">
        <v>15</v>
      </c>
      <c r="F101" s="4" t="s">
        <v>22</v>
      </c>
      <c r="G101" s="4"/>
      <c r="H101" s="4" t="s">
        <v>22</v>
      </c>
      <c r="I101" s="4"/>
      <c r="J101" s="9">
        <v>24251</v>
      </c>
      <c r="K101" s="14">
        <f t="shared" si="36"/>
        <v>24548.22139293225</v>
      </c>
      <c r="L101" s="15">
        <f t="shared" si="37"/>
        <v>0.05450058664664841</v>
      </c>
      <c r="M101" s="15">
        <f t="shared" si="38"/>
        <v>0.4530877465518919</v>
      </c>
      <c r="N101" s="15">
        <f t="shared" si="39"/>
        <v>0.21740052696608855</v>
      </c>
      <c r="O101" s="15">
        <f t="shared" si="40"/>
        <v>0.06494346612701868</v>
      </c>
      <c r="P101" s="15">
        <f t="shared" si="41"/>
        <v>0.06562723014758011</v>
      </c>
      <c r="Q101" s="15">
        <f t="shared" si="42"/>
        <v>0.018233330732049448</v>
      </c>
      <c r="R101" s="15">
        <f t="shared" si="43"/>
        <v>0.08502858823574325</v>
      </c>
      <c r="S101" s="15">
        <f t="shared" si="44"/>
        <v>0.041178524592979694</v>
      </c>
      <c r="T101" s="15">
        <f t="shared" si="45"/>
        <v>1</v>
      </c>
      <c r="U101" s="11">
        <v>595318917</v>
      </c>
      <c r="V101" s="11">
        <v>285645876</v>
      </c>
      <c r="W101" s="11">
        <v>85330213</v>
      </c>
      <c r="X101" s="11">
        <v>86228621</v>
      </c>
      <c r="Y101" s="11">
        <v>23957052</v>
      </c>
      <c r="Z101" s="11">
        <v>71609154</v>
      </c>
      <c r="AA101" s="11">
        <v>111720362</v>
      </c>
      <c r="AB101" s="11">
        <v>54105093</v>
      </c>
      <c r="AC101" s="11">
        <v>1313915288</v>
      </c>
    </row>
    <row r="102" spans="1:29" ht="12.75">
      <c r="A102" s="8" t="s">
        <v>29</v>
      </c>
      <c r="B102" s="6" t="s">
        <v>216</v>
      </c>
      <c r="C102" s="1" t="s">
        <v>217</v>
      </c>
      <c r="D102" s="8" t="s">
        <v>27</v>
      </c>
      <c r="E102" s="8">
        <v>15</v>
      </c>
      <c r="F102" s="4" t="s">
        <v>22</v>
      </c>
      <c r="G102" s="4"/>
      <c r="H102" s="4" t="s">
        <v>22</v>
      </c>
      <c r="I102" s="4"/>
      <c r="J102" s="9">
        <v>46417</v>
      </c>
      <c r="K102" s="14">
        <f t="shared" si="36"/>
        <v>13249.412973694982</v>
      </c>
      <c r="L102" s="15">
        <f t="shared" si="37"/>
        <v>0.07483261623226549</v>
      </c>
      <c r="M102" s="15">
        <f t="shared" si="38"/>
        <v>0.39873625663337037</v>
      </c>
      <c r="N102" s="15">
        <f t="shared" si="39"/>
        <v>0.23862393497507817</v>
      </c>
      <c r="O102" s="15">
        <f t="shared" si="40"/>
        <v>0.07527135202343274</v>
      </c>
      <c r="P102" s="15">
        <f t="shared" si="41"/>
        <v>0.0733299624211966</v>
      </c>
      <c r="Q102" s="15">
        <f t="shared" si="42"/>
        <v>0.044424007455580485</v>
      </c>
      <c r="R102" s="15">
        <f t="shared" si="43"/>
        <v>0.05777247057303574</v>
      </c>
      <c r="S102" s="15">
        <f t="shared" si="44"/>
        <v>0.0370093996860404</v>
      </c>
      <c r="T102" s="15">
        <f t="shared" si="45"/>
        <v>1</v>
      </c>
      <c r="U102" s="11">
        <v>614998002</v>
      </c>
      <c r="V102" s="11">
        <v>368045897</v>
      </c>
      <c r="W102" s="11">
        <v>116096117</v>
      </c>
      <c r="X102" s="11">
        <v>113101780</v>
      </c>
      <c r="Y102" s="11">
        <v>68518163</v>
      </c>
      <c r="Z102" s="11">
        <v>115419425</v>
      </c>
      <c r="AA102" s="11">
        <v>89106404</v>
      </c>
      <c r="AB102" s="11">
        <v>57082110</v>
      </c>
      <c r="AC102" s="11">
        <v>1542367898</v>
      </c>
    </row>
    <row r="103" spans="1:29" ht="12.75">
      <c r="A103" s="8" t="s">
        <v>29</v>
      </c>
      <c r="B103" s="6" t="s">
        <v>234</v>
      </c>
      <c r="C103" s="1" t="s">
        <v>235</v>
      </c>
      <c r="D103" s="8" t="s">
        <v>27</v>
      </c>
      <c r="E103" s="8">
        <v>15</v>
      </c>
      <c r="F103" s="4" t="s">
        <v>22</v>
      </c>
      <c r="G103" s="4"/>
      <c r="H103" s="4" t="s">
        <v>22</v>
      </c>
      <c r="I103" s="4"/>
      <c r="J103" s="9">
        <v>23587</v>
      </c>
      <c r="K103" s="14">
        <f t="shared" si="36"/>
        <v>0</v>
      </c>
      <c r="L103" s="15">
        <f t="shared" si="37"/>
      </c>
      <c r="M103" s="15"/>
      <c r="N103" s="15"/>
      <c r="O103" s="15"/>
      <c r="P103" s="15"/>
      <c r="Q103" s="15"/>
      <c r="R103" s="15"/>
      <c r="S103" s="15"/>
      <c r="T103" s="15"/>
      <c r="U103" s="11"/>
      <c r="V103" s="11"/>
      <c r="W103" s="11"/>
      <c r="X103" s="11"/>
      <c r="Y103" s="11"/>
      <c r="Z103" s="11"/>
      <c r="AA103" s="11"/>
      <c r="AB103" s="11"/>
      <c r="AC103" s="11">
        <v>0</v>
      </c>
    </row>
    <row r="104" spans="1:29" ht="12.75">
      <c r="A104" s="8" t="s">
        <v>29</v>
      </c>
      <c r="B104" s="6" t="s">
        <v>254</v>
      </c>
      <c r="C104" s="1" t="s">
        <v>255</v>
      </c>
      <c r="D104" s="8" t="s">
        <v>27</v>
      </c>
      <c r="E104" s="8">
        <v>15</v>
      </c>
      <c r="F104" s="4" t="s">
        <v>22</v>
      </c>
      <c r="G104" s="4"/>
      <c r="H104" s="4" t="s">
        <v>22</v>
      </c>
      <c r="I104" s="4" t="s">
        <v>23</v>
      </c>
      <c r="J104" s="9">
        <v>41663</v>
      </c>
      <c r="K104" s="14">
        <f t="shared" si="36"/>
        <v>9119.058733168518</v>
      </c>
      <c r="L104" s="15">
        <f t="shared" si="37"/>
        <v>0.04175329960173502</v>
      </c>
      <c r="M104" s="15">
        <f>U104/AC104</f>
        <v>0.29991932032573104</v>
      </c>
      <c r="N104" s="15">
        <f>V104/AC104</f>
        <v>0.26854079852594365</v>
      </c>
      <c r="O104" s="15">
        <f>W104/AC104</f>
        <v>0.1699248414911798</v>
      </c>
      <c r="P104" s="15">
        <f>X104/AC104</f>
        <v>0.06929185628672574</v>
      </c>
      <c r="Q104" s="15">
        <f>Y104/AC104</f>
        <v>0.03629549633159549</v>
      </c>
      <c r="R104" s="15">
        <f>AA104/AC104</f>
        <v>0.0898057999470358</v>
      </c>
      <c r="S104" s="15">
        <f>AB104/AC104</f>
        <v>0.024468587490053425</v>
      </c>
      <c r="T104" s="15">
        <f>SUM(L104:S104)</f>
        <v>1</v>
      </c>
      <c r="U104" s="11">
        <v>379927344</v>
      </c>
      <c r="V104" s="11">
        <v>340178126</v>
      </c>
      <c r="W104" s="11">
        <v>215254868</v>
      </c>
      <c r="X104" s="11">
        <v>87776509</v>
      </c>
      <c r="Y104" s="11">
        <v>45977870</v>
      </c>
      <c r="Z104" s="11">
        <v>52891625</v>
      </c>
      <c r="AA104" s="11">
        <v>113762858</v>
      </c>
      <c r="AB104" s="11">
        <v>30995954</v>
      </c>
      <c r="AC104" s="11">
        <v>1266765154</v>
      </c>
    </row>
    <row r="105" spans="1:29" ht="12.75">
      <c r="A105" s="8" t="s">
        <v>29</v>
      </c>
      <c r="B105" s="6" t="s">
        <v>284</v>
      </c>
      <c r="C105" s="1" t="s">
        <v>285</v>
      </c>
      <c r="D105" s="8" t="s">
        <v>27</v>
      </c>
      <c r="E105" s="8">
        <v>15</v>
      </c>
      <c r="F105" s="4" t="s">
        <v>22</v>
      </c>
      <c r="G105" s="4" t="s">
        <v>22</v>
      </c>
      <c r="H105" s="4" t="s">
        <v>22</v>
      </c>
      <c r="I105" s="4"/>
      <c r="J105" s="9">
        <v>21002</v>
      </c>
      <c r="K105" s="14">
        <f t="shared" si="36"/>
        <v>11583.85406151795</v>
      </c>
      <c r="L105" s="15">
        <f t="shared" si="37"/>
        <v>0.08121891221869346</v>
      </c>
      <c r="M105" s="15">
        <f>U105/AC105</f>
        <v>0.3071892686890465</v>
      </c>
      <c r="N105" s="15">
        <f>V105/AC105</f>
        <v>0.3157384879786289</v>
      </c>
      <c r="O105" s="15">
        <f>W105/AC105</f>
        <v>0.030888262854979493</v>
      </c>
      <c r="P105" s="15">
        <f>X105/AC105</f>
        <v>0.13235970026848493</v>
      </c>
      <c r="Q105" s="15">
        <f>Y105/AC105</f>
        <v>0.0322859226761411</v>
      </c>
      <c r="R105" s="15">
        <f>AA105/AC105</f>
        <v>0.06296430965486924</v>
      </c>
      <c r="S105" s="15">
        <f>AB105/AC105</f>
        <v>0.03735513565915637</v>
      </c>
      <c r="T105" s="15">
        <f>SUM(L105:S105)</f>
        <v>1</v>
      </c>
      <c r="U105" s="11">
        <v>243284103</v>
      </c>
      <c r="V105" s="11">
        <v>250054812</v>
      </c>
      <c r="W105" s="11">
        <v>24462519</v>
      </c>
      <c r="X105" s="11">
        <v>104824661</v>
      </c>
      <c r="Y105" s="11">
        <v>25569421</v>
      </c>
      <c r="Z105" s="11">
        <v>64322788</v>
      </c>
      <c r="AA105" s="11">
        <v>49865725</v>
      </c>
      <c r="AB105" s="11">
        <v>29584076</v>
      </c>
      <c r="AC105" s="11">
        <v>791968105</v>
      </c>
    </row>
    <row r="106" spans="1:29" ht="12.75">
      <c r="A106" s="8" t="s">
        <v>29</v>
      </c>
      <c r="B106" s="6" t="s">
        <v>288</v>
      </c>
      <c r="C106" s="1" t="s">
        <v>289</v>
      </c>
      <c r="D106" s="8" t="s">
        <v>27</v>
      </c>
      <c r="E106" s="8">
        <v>15</v>
      </c>
      <c r="F106" s="4" t="s">
        <v>22</v>
      </c>
      <c r="G106" s="4" t="s">
        <v>22</v>
      </c>
      <c r="H106" s="4" t="s">
        <v>22</v>
      </c>
      <c r="I106" s="4"/>
      <c r="J106" s="9">
        <v>35406</v>
      </c>
      <c r="K106" s="14">
        <f t="shared" si="36"/>
        <v>19590.707083545163</v>
      </c>
      <c r="L106" s="15">
        <f t="shared" si="37"/>
        <v>0.05552981078444396</v>
      </c>
      <c r="M106" s="15">
        <f>U106/AC106</f>
        <v>0.37350746499682164</v>
      </c>
      <c r="N106" s="15">
        <f>V106/AC106</f>
        <v>0.321885949410147</v>
      </c>
      <c r="O106" s="15">
        <f>W106/AC106</f>
        <v>0.017699083078348974</v>
      </c>
      <c r="P106" s="15">
        <f>X106/AC106</f>
        <v>0.10745720539780357</v>
      </c>
      <c r="Q106" s="15">
        <f>Y106/AC106</f>
        <v>0.013563472503219756</v>
      </c>
      <c r="R106" s="15">
        <f>AA106/AC106</f>
        <v>0.07958171894173828</v>
      </c>
      <c r="S106" s="15">
        <f>AB106/AC106</f>
        <v>0.030775294887476847</v>
      </c>
      <c r="T106" s="15">
        <f>SUM(L106:S106)</f>
        <v>1</v>
      </c>
      <c r="U106" s="11">
        <v>693628575</v>
      </c>
      <c r="V106" s="11">
        <v>597763936</v>
      </c>
      <c r="W106" s="11">
        <v>32868392</v>
      </c>
      <c r="X106" s="11">
        <v>199555284</v>
      </c>
      <c r="Y106" s="11">
        <v>25188284</v>
      </c>
      <c r="Z106" s="11">
        <v>103122607</v>
      </c>
      <c r="AA106" s="11">
        <v>147788624</v>
      </c>
      <c r="AB106" s="11">
        <v>57151800</v>
      </c>
      <c r="AC106" s="11">
        <v>1857067502</v>
      </c>
    </row>
    <row r="107" spans="1:29" ht="12.75">
      <c r="A107" s="8" t="s">
        <v>29</v>
      </c>
      <c r="B107" s="6" t="s">
        <v>292</v>
      </c>
      <c r="C107" s="1" t="s">
        <v>293</v>
      </c>
      <c r="D107" s="8" t="s">
        <v>27</v>
      </c>
      <c r="E107" s="8">
        <v>15</v>
      </c>
      <c r="F107" s="4" t="s">
        <v>22</v>
      </c>
      <c r="G107" s="4"/>
      <c r="H107" s="4" t="s">
        <v>22</v>
      </c>
      <c r="I107" s="4"/>
      <c r="J107" s="9">
        <v>38129</v>
      </c>
      <c r="K107" s="14">
        <f t="shared" si="36"/>
        <v>10896.836843347583</v>
      </c>
      <c r="L107" s="15">
        <f t="shared" si="37"/>
        <v>0.03380059707942907</v>
      </c>
      <c r="M107" s="15">
        <f>U107/AC107</f>
        <v>0.2587890681221582</v>
      </c>
      <c r="N107" s="15">
        <f>V107/AC107</f>
        <v>0.40812553584871625</v>
      </c>
      <c r="O107" s="15">
        <f>W107/AC107</f>
        <v>0.07286793552468582</v>
      </c>
      <c r="P107" s="15">
        <f>X107/AC107</f>
        <v>0.08465320070804346</v>
      </c>
      <c r="Q107" s="15">
        <f>Y107/AC107</f>
        <v>0.04109664445485687</v>
      </c>
      <c r="R107" s="15">
        <f>AA107/AC107</f>
        <v>0.07549361389330025</v>
      </c>
      <c r="S107" s="15">
        <f>AB107/AC107</f>
        <v>0.025173404368810104</v>
      </c>
      <c r="T107" s="15">
        <f>SUM(L107:S107)</f>
        <v>1</v>
      </c>
      <c r="U107" s="11">
        <v>415485492</v>
      </c>
      <c r="V107" s="11">
        <v>655244985</v>
      </c>
      <c r="W107" s="11">
        <v>116989370</v>
      </c>
      <c r="X107" s="11">
        <v>135910597</v>
      </c>
      <c r="Y107" s="11">
        <v>65980606</v>
      </c>
      <c r="Z107" s="11">
        <v>54266812</v>
      </c>
      <c r="AA107" s="11">
        <v>121204893</v>
      </c>
      <c r="AB107" s="11">
        <v>40415866</v>
      </c>
      <c r="AC107" s="11">
        <v>1605498621</v>
      </c>
    </row>
    <row r="108" spans="1:29" ht="12.75">
      <c r="A108" s="8" t="s">
        <v>29</v>
      </c>
      <c r="B108" s="6" t="s">
        <v>300</v>
      </c>
      <c r="C108" s="1" t="s">
        <v>301</v>
      </c>
      <c r="D108" s="8" t="s">
        <v>27</v>
      </c>
      <c r="E108" s="8">
        <v>15</v>
      </c>
      <c r="F108" s="4" t="s">
        <v>22</v>
      </c>
      <c r="G108" s="4"/>
      <c r="H108" s="4" t="s">
        <v>22</v>
      </c>
      <c r="I108" s="4"/>
      <c r="J108" s="9">
        <v>37284</v>
      </c>
      <c r="K108" s="14">
        <f t="shared" si="36"/>
        <v>11046.672808711512</v>
      </c>
      <c r="L108" s="86">
        <f t="shared" si="37"/>
        <v>0.08741779371346613</v>
      </c>
      <c r="M108" s="86">
        <f>U108/AC108</f>
        <v>0.43257546516796513</v>
      </c>
      <c r="N108" s="86">
        <f>V108/AC108</f>
        <v>0.21074169909162735</v>
      </c>
      <c r="O108" s="86">
        <f>W108/AC108</f>
        <v>0.09759650716969123</v>
      </c>
      <c r="P108" s="86">
        <f>X108/AC108</f>
        <v>0.050227361983029135</v>
      </c>
      <c r="Q108" s="86">
        <f>Y108/AC108</f>
        <v>0.02859754206135402</v>
      </c>
      <c r="R108" s="86">
        <f>AA108/AC108</f>
        <v>0.0725944590579828</v>
      </c>
      <c r="S108" s="86">
        <f>AB108/AC108</f>
        <v>0.020249171754884183</v>
      </c>
      <c r="T108" s="86">
        <f>SUM(L108:S108)</f>
        <v>0.9999999999999999</v>
      </c>
      <c r="U108" s="11">
        <v>411864149</v>
      </c>
      <c r="V108" s="11">
        <v>200651580</v>
      </c>
      <c r="W108" s="11">
        <v>92923676</v>
      </c>
      <c r="X108" s="11">
        <v>47822522</v>
      </c>
      <c r="Y108" s="11">
        <v>27228318</v>
      </c>
      <c r="Z108" s="11">
        <v>83232310</v>
      </c>
      <c r="AA108" s="11">
        <v>69118703</v>
      </c>
      <c r="AB108" s="11">
        <v>19279660</v>
      </c>
      <c r="AC108" s="11">
        <v>952120918</v>
      </c>
    </row>
    <row r="109" spans="1:29" ht="12.75">
      <c r="A109" s="8"/>
      <c r="B109" s="6"/>
      <c r="C109" s="1"/>
      <c r="D109" s="8"/>
      <c r="E109" s="8"/>
      <c r="F109" s="4"/>
      <c r="G109" s="4"/>
      <c r="H109" s="4"/>
      <c r="I109" s="4"/>
      <c r="J109" s="9"/>
      <c r="K109" s="14"/>
      <c r="L109" s="15">
        <f>SUM(L85:L108)</f>
        <v>1.487251126373118</v>
      </c>
      <c r="M109" s="15">
        <f aca="true" t="shared" si="46" ref="M109:T109">SUM(M85:M108)</f>
        <v>8.143163459504429</v>
      </c>
      <c r="N109" s="15">
        <f t="shared" si="46"/>
        <v>6.1720713154468</v>
      </c>
      <c r="O109" s="15">
        <f t="shared" si="46"/>
        <v>1.6240084505692172</v>
      </c>
      <c r="P109" s="15">
        <f t="shared" si="46"/>
        <v>2.180592086357252</v>
      </c>
      <c r="Q109" s="15">
        <f t="shared" si="46"/>
        <v>0.7835804296569852</v>
      </c>
      <c r="R109" s="15">
        <f t="shared" si="46"/>
        <v>1.805844098942903</v>
      </c>
      <c r="S109" s="15">
        <f t="shared" si="46"/>
        <v>0.8034890331492966</v>
      </c>
      <c r="T109" s="15">
        <f t="shared" si="46"/>
        <v>23</v>
      </c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3.5" thickBot="1">
      <c r="A110" s="8"/>
      <c r="B110" s="6"/>
      <c r="C110" s="1"/>
      <c r="D110" s="8"/>
      <c r="E110" s="8"/>
      <c r="F110" s="4"/>
      <c r="G110" s="4"/>
      <c r="H110" s="4"/>
      <c r="I110" s="4"/>
      <c r="J110" s="9"/>
      <c r="K110" s="14"/>
      <c r="L110" s="88">
        <f>L109/23</f>
        <v>0.06466309245100513</v>
      </c>
      <c r="M110" s="88">
        <f aca="true" t="shared" si="47" ref="M110:S110">M109/23</f>
        <v>0.3540505851958447</v>
      </c>
      <c r="N110" s="88">
        <f t="shared" si="47"/>
        <v>0.26835092675855654</v>
      </c>
      <c r="O110" s="88">
        <f t="shared" si="47"/>
        <v>0.07060906306822683</v>
      </c>
      <c r="P110" s="88">
        <f t="shared" si="47"/>
        <v>0.09480835158075009</v>
      </c>
      <c r="Q110" s="88">
        <f t="shared" si="47"/>
        <v>0.0340687143329124</v>
      </c>
      <c r="R110" s="88">
        <f t="shared" si="47"/>
        <v>0.07851496082360447</v>
      </c>
      <c r="S110" s="88">
        <f t="shared" si="47"/>
        <v>0.034934305789099854</v>
      </c>
      <c r="T110" s="88">
        <f>SUM(L110:S110)</f>
        <v>0.9999999999999999</v>
      </c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3.5" thickTop="1">
      <c r="A111" s="8"/>
      <c r="B111" s="6"/>
      <c r="C111" s="1"/>
      <c r="D111" s="8"/>
      <c r="E111" s="8"/>
      <c r="F111" s="89"/>
      <c r="G111" s="89"/>
      <c r="H111" s="89" t="s">
        <v>351</v>
      </c>
      <c r="I111" s="89"/>
      <c r="J111" s="90"/>
      <c r="K111" s="91"/>
      <c r="L111" s="92"/>
      <c r="M111" s="92">
        <f>M110+N110+O110</f>
        <v>0.6930105750226281</v>
      </c>
      <c r="N111" s="15"/>
      <c r="O111" s="15"/>
      <c r="P111" s="15"/>
      <c r="Q111" s="15"/>
      <c r="R111" s="15"/>
      <c r="S111" s="15"/>
      <c r="T111" s="15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2.75">
      <c r="A112" s="8" t="s">
        <v>29</v>
      </c>
      <c r="B112" s="6" t="s">
        <v>42</v>
      </c>
      <c r="C112" s="1" t="s">
        <v>43</v>
      </c>
      <c r="D112" s="8" t="s">
        <v>28</v>
      </c>
      <c r="E112" s="8">
        <v>15</v>
      </c>
      <c r="F112" s="4" t="s">
        <v>22</v>
      </c>
      <c r="G112" s="4" t="s">
        <v>22</v>
      </c>
      <c r="H112" s="4" t="s">
        <v>22</v>
      </c>
      <c r="I112" s="4" t="s">
        <v>23</v>
      </c>
      <c r="J112" s="9">
        <v>32946</v>
      </c>
      <c r="K112" s="14">
        <f aca="true" t="shared" si="48" ref="K112:K135">IF(J112&gt;0,U112/J112,"")</f>
        <v>9857.099496145207</v>
      </c>
      <c r="L112" s="15">
        <f aca="true" t="shared" si="49" ref="L112:L135">IF(AC112&gt;0,Z112/AC112,"")</f>
        <v>0.07384592457610253</v>
      </c>
      <c r="M112" s="15">
        <f aca="true" t="shared" si="50" ref="M112:M129">U112/AC112</f>
        <v>0.3063059494199794</v>
      </c>
      <c r="N112" s="15">
        <f aca="true" t="shared" si="51" ref="N112:N129">V112/AC112</f>
        <v>0.3312507486646652</v>
      </c>
      <c r="O112" s="15">
        <f aca="true" t="shared" si="52" ref="O112:O129">W112/AC112</f>
        <v>0.06156640926750177</v>
      </c>
      <c r="P112" s="15">
        <f aca="true" t="shared" si="53" ref="P112:P129">X112/AC112</f>
        <v>0.09017931167181183</v>
      </c>
      <c r="Q112" s="15">
        <f aca="true" t="shared" si="54" ref="Q112:Q129">Y112/AC112</f>
        <v>0.025797451663379618</v>
      </c>
      <c r="R112" s="15">
        <f aca="true" t="shared" si="55" ref="R112:R129">AA112/AC112</f>
        <v>0.07486080732224697</v>
      </c>
      <c r="S112" s="15">
        <f aca="true" t="shared" si="56" ref="S112:S129">AB112/AC112</f>
        <v>0.03619339741431268</v>
      </c>
      <c r="T112" s="15">
        <f aca="true" t="shared" si="57" ref="T112:T129">SUM(L112:S112)</f>
        <v>1</v>
      </c>
      <c r="U112" s="11">
        <v>324752000</v>
      </c>
      <c r="V112" s="11">
        <v>351199000</v>
      </c>
      <c r="W112" s="11">
        <v>65274000</v>
      </c>
      <c r="X112" s="11">
        <v>95610000</v>
      </c>
      <c r="Y112" s="11">
        <v>27351000</v>
      </c>
      <c r="Z112" s="11">
        <v>78293000</v>
      </c>
      <c r="AA112" s="11">
        <v>79369000</v>
      </c>
      <c r="AB112" s="11">
        <v>38373000</v>
      </c>
      <c r="AC112" s="11">
        <v>1060221000</v>
      </c>
    </row>
    <row r="113" spans="1:29" ht="12.75">
      <c r="A113" s="8" t="s">
        <v>29</v>
      </c>
      <c r="B113" s="6" t="s">
        <v>50</v>
      </c>
      <c r="C113" s="1" t="s">
        <v>51</v>
      </c>
      <c r="D113" s="8" t="s">
        <v>28</v>
      </c>
      <c r="E113" s="8">
        <v>15</v>
      </c>
      <c r="F113" s="4" t="s">
        <v>22</v>
      </c>
      <c r="G113" s="4"/>
      <c r="H113" s="4" t="s">
        <v>22</v>
      </c>
      <c r="I113" s="4"/>
      <c r="J113" s="9">
        <v>28011</v>
      </c>
      <c r="K113" s="14">
        <f t="shared" si="48"/>
        <v>18682.44618185713</v>
      </c>
      <c r="L113" s="15">
        <f t="shared" si="49"/>
        <v>0.05811472427139502</v>
      </c>
      <c r="M113" s="15">
        <f t="shared" si="50"/>
        <v>0.3934466902643157</v>
      </c>
      <c r="N113" s="15">
        <f t="shared" si="51"/>
        <v>0.29790027036049066</v>
      </c>
      <c r="O113" s="15">
        <f t="shared" si="52"/>
        <v>0.04830776587202536</v>
      </c>
      <c r="P113" s="15">
        <f t="shared" si="53"/>
        <v>0.09448557826770801</v>
      </c>
      <c r="Q113" s="15">
        <f t="shared" si="54"/>
        <v>0.045483115250557114</v>
      </c>
      <c r="R113" s="15">
        <f t="shared" si="55"/>
        <v>0.05918684345856928</v>
      </c>
      <c r="S113" s="15">
        <f t="shared" si="56"/>
        <v>0.0030750122549388155</v>
      </c>
      <c r="T113" s="15">
        <f t="shared" si="57"/>
        <v>1</v>
      </c>
      <c r="U113" s="11">
        <v>523314000</v>
      </c>
      <c r="V113" s="11">
        <v>396230000</v>
      </c>
      <c r="W113" s="11">
        <v>64253000</v>
      </c>
      <c r="X113" s="11">
        <v>125673000</v>
      </c>
      <c r="Y113" s="11">
        <v>60496000</v>
      </c>
      <c r="Z113" s="11">
        <v>77297000</v>
      </c>
      <c r="AA113" s="11">
        <v>78723000</v>
      </c>
      <c r="AB113" s="11">
        <v>4090000</v>
      </c>
      <c r="AC113" s="11">
        <v>1330076000</v>
      </c>
    </row>
    <row r="114" spans="1:29" ht="12.75">
      <c r="A114" s="8" t="s">
        <v>29</v>
      </c>
      <c r="B114" s="6" t="s">
        <v>52</v>
      </c>
      <c r="C114" s="1" t="s">
        <v>53</v>
      </c>
      <c r="D114" s="8" t="s">
        <v>28</v>
      </c>
      <c r="E114" s="8">
        <v>15</v>
      </c>
      <c r="F114" s="4" t="s">
        <v>22</v>
      </c>
      <c r="G114" s="4"/>
      <c r="H114" s="4" t="s">
        <v>22</v>
      </c>
      <c r="I114" s="4"/>
      <c r="J114" s="9">
        <v>24569</v>
      </c>
      <c r="K114" s="14">
        <f t="shared" si="48"/>
        <v>16875.859823354633</v>
      </c>
      <c r="L114" s="15">
        <f t="shared" si="49"/>
        <v>0.05001886849741697</v>
      </c>
      <c r="M114" s="15">
        <f t="shared" si="50"/>
        <v>0.4496156899146797</v>
      </c>
      <c r="N114" s="15">
        <f t="shared" si="51"/>
        <v>0.23016747418052164</v>
      </c>
      <c r="O114" s="15">
        <f t="shared" si="52"/>
        <v>0.012342599862064778</v>
      </c>
      <c r="P114" s="15">
        <f t="shared" si="53"/>
        <v>0.10161770255440417</v>
      </c>
      <c r="Q114" s="15">
        <f t="shared" si="54"/>
        <v>0.05481949137471101</v>
      </c>
      <c r="R114" s="15">
        <f t="shared" si="55"/>
        <v>0.04184794159874731</v>
      </c>
      <c r="S114" s="15">
        <f t="shared" si="56"/>
        <v>0.05957023201745444</v>
      </c>
      <c r="T114" s="15">
        <f t="shared" si="57"/>
        <v>1</v>
      </c>
      <c r="U114" s="11">
        <v>414623000</v>
      </c>
      <c r="V114" s="11">
        <v>212254000</v>
      </c>
      <c r="W114" s="11">
        <v>11382000</v>
      </c>
      <c r="X114" s="11">
        <v>93709000</v>
      </c>
      <c r="Y114" s="11">
        <v>50553000</v>
      </c>
      <c r="Z114" s="11">
        <v>46126000</v>
      </c>
      <c r="AA114" s="11">
        <v>38591000</v>
      </c>
      <c r="AB114" s="11">
        <v>54934000</v>
      </c>
      <c r="AC114" s="11">
        <v>922172000</v>
      </c>
    </row>
    <row r="115" spans="1:29" ht="12.75">
      <c r="A115" s="8" t="s">
        <v>29</v>
      </c>
      <c r="B115" s="6" t="s">
        <v>54</v>
      </c>
      <c r="C115" s="1" t="s">
        <v>55</v>
      </c>
      <c r="D115" s="8" t="s">
        <v>28</v>
      </c>
      <c r="E115" s="8">
        <v>15</v>
      </c>
      <c r="F115" s="4" t="s">
        <v>22</v>
      </c>
      <c r="G115" s="4"/>
      <c r="H115" s="4" t="s">
        <v>22</v>
      </c>
      <c r="I115" s="4"/>
      <c r="J115" s="9">
        <v>35893</v>
      </c>
      <c r="K115" s="14">
        <f t="shared" si="48"/>
        <v>26345.05335302148</v>
      </c>
      <c r="L115" s="15">
        <f t="shared" si="49"/>
        <v>0.05602383191092512</v>
      </c>
      <c r="M115" s="15">
        <f t="shared" si="50"/>
        <v>0.4262279933902417</v>
      </c>
      <c r="N115" s="15">
        <f t="shared" si="51"/>
        <v>0.2644146730865101</v>
      </c>
      <c r="O115" s="15">
        <f t="shared" si="52"/>
        <v>0.03333952359617009</v>
      </c>
      <c r="P115" s="15">
        <f t="shared" si="53"/>
        <v>0.12921167002773898</v>
      </c>
      <c r="Q115" s="15">
        <f t="shared" si="54"/>
        <v>0.028588647118057028</v>
      </c>
      <c r="R115" s="15">
        <f t="shared" si="55"/>
        <v>0.03729798633153906</v>
      </c>
      <c r="S115" s="15">
        <f t="shared" si="56"/>
        <v>0.024895674538817907</v>
      </c>
      <c r="T115" s="15">
        <f t="shared" si="57"/>
        <v>0.9999999999999999</v>
      </c>
      <c r="U115" s="11">
        <v>945603000</v>
      </c>
      <c r="V115" s="11">
        <v>586614000</v>
      </c>
      <c r="W115" s="11">
        <v>73965000</v>
      </c>
      <c r="X115" s="11">
        <v>286661000</v>
      </c>
      <c r="Y115" s="11">
        <v>63425000</v>
      </c>
      <c r="Z115" s="11">
        <v>124291000</v>
      </c>
      <c r="AA115" s="11">
        <v>82747000</v>
      </c>
      <c r="AB115" s="11">
        <v>55232000</v>
      </c>
      <c r="AC115" s="11">
        <v>2218538000</v>
      </c>
    </row>
    <row r="116" spans="1:29" ht="12.75">
      <c r="A116" s="8" t="s">
        <v>29</v>
      </c>
      <c r="B116" s="6" t="s">
        <v>58</v>
      </c>
      <c r="C116" s="1" t="s">
        <v>59</v>
      </c>
      <c r="D116" s="8" t="s">
        <v>28</v>
      </c>
      <c r="E116" s="8">
        <v>15</v>
      </c>
      <c r="F116" s="4" t="s">
        <v>22</v>
      </c>
      <c r="G116" s="4"/>
      <c r="H116" s="4" t="s">
        <v>22</v>
      </c>
      <c r="I116" s="4"/>
      <c r="J116" s="9">
        <v>25522</v>
      </c>
      <c r="K116" s="14">
        <f t="shared" si="48"/>
        <v>16920.970143405688</v>
      </c>
      <c r="L116" s="15">
        <f t="shared" si="49"/>
        <v>0.07266410174753048</v>
      </c>
      <c r="M116" s="15">
        <f t="shared" si="50"/>
        <v>0.3097534349546262</v>
      </c>
      <c r="N116" s="15">
        <f t="shared" si="51"/>
        <v>0.3778098631756224</v>
      </c>
      <c r="O116" s="15">
        <f t="shared" si="52"/>
        <v>0.011309026851317893</v>
      </c>
      <c r="P116" s="15">
        <f t="shared" si="53"/>
        <v>0.11130644471795931</v>
      </c>
      <c r="Q116" s="15">
        <f t="shared" si="54"/>
        <v>0.0358357074615047</v>
      </c>
      <c r="R116" s="15">
        <f t="shared" si="55"/>
        <v>0.04558039185308235</v>
      </c>
      <c r="S116" s="15">
        <f t="shared" si="56"/>
        <v>0.03574102923835673</v>
      </c>
      <c r="T116" s="15">
        <f t="shared" si="57"/>
        <v>1</v>
      </c>
      <c r="U116" s="11">
        <v>431857000</v>
      </c>
      <c r="V116" s="11">
        <v>526741000</v>
      </c>
      <c r="W116" s="11">
        <v>15767000</v>
      </c>
      <c r="X116" s="11">
        <v>155183000</v>
      </c>
      <c r="Y116" s="11">
        <v>49962000</v>
      </c>
      <c r="Z116" s="11">
        <v>101308000</v>
      </c>
      <c r="AA116" s="11">
        <v>63548000</v>
      </c>
      <c r="AB116" s="11">
        <v>49830000</v>
      </c>
      <c r="AC116" s="11">
        <v>1394196000</v>
      </c>
    </row>
    <row r="117" spans="1:29" ht="12.75">
      <c r="A117" s="8" t="s">
        <v>29</v>
      </c>
      <c r="B117" s="6" t="s">
        <v>84</v>
      </c>
      <c r="C117" s="1" t="s">
        <v>85</v>
      </c>
      <c r="D117" s="8" t="s">
        <v>28</v>
      </c>
      <c r="E117" s="8">
        <v>15</v>
      </c>
      <c r="F117" s="4" t="s">
        <v>22</v>
      </c>
      <c r="G117" s="4"/>
      <c r="H117" s="4" t="s">
        <v>22</v>
      </c>
      <c r="I117" s="4"/>
      <c r="J117" s="9">
        <v>47009</v>
      </c>
      <c r="K117" s="14">
        <f t="shared" si="48"/>
        <v>11668.723010487354</v>
      </c>
      <c r="L117" s="15">
        <f t="shared" si="49"/>
        <v>0.06777090814759051</v>
      </c>
      <c r="M117" s="15">
        <f t="shared" si="50"/>
        <v>0.34876689996846355</v>
      </c>
      <c r="N117" s="15">
        <f t="shared" si="51"/>
        <v>0.2928978168648715</v>
      </c>
      <c r="O117" s="15">
        <f t="shared" si="52"/>
        <v>0.09652437969867446</v>
      </c>
      <c r="P117" s="15">
        <f t="shared" si="53"/>
        <v>0.07412651705510738</v>
      </c>
      <c r="Q117" s="15">
        <f t="shared" si="54"/>
        <v>0.019389820852704503</v>
      </c>
      <c r="R117" s="15">
        <f t="shared" si="55"/>
        <v>0.06652725358345456</v>
      </c>
      <c r="S117" s="15">
        <f t="shared" si="56"/>
        <v>0.03399640382913356</v>
      </c>
      <c r="T117" s="15">
        <f t="shared" si="57"/>
        <v>1</v>
      </c>
      <c r="U117" s="11">
        <v>548535000</v>
      </c>
      <c r="V117" s="11">
        <v>460665000</v>
      </c>
      <c r="W117" s="11">
        <v>151812000</v>
      </c>
      <c r="X117" s="11">
        <v>116585000</v>
      </c>
      <c r="Y117" s="11">
        <v>30496000</v>
      </c>
      <c r="Z117" s="11">
        <v>106589000</v>
      </c>
      <c r="AA117" s="11">
        <v>104633000</v>
      </c>
      <c r="AB117" s="11">
        <v>53469000</v>
      </c>
      <c r="AC117" s="11">
        <v>1572784000</v>
      </c>
    </row>
    <row r="118" spans="1:29" ht="12.75">
      <c r="A118" s="8" t="s">
        <v>29</v>
      </c>
      <c r="B118" s="6" t="s">
        <v>100</v>
      </c>
      <c r="C118" s="1" t="s">
        <v>101</v>
      </c>
      <c r="D118" s="8" t="s">
        <v>28</v>
      </c>
      <c r="E118" s="8">
        <v>15</v>
      </c>
      <c r="F118" s="4" t="s">
        <v>22</v>
      </c>
      <c r="G118" s="4"/>
      <c r="H118" s="4" t="s">
        <v>22</v>
      </c>
      <c r="I118" s="4"/>
      <c r="J118" s="9">
        <v>40565</v>
      </c>
      <c r="K118" s="14">
        <f t="shared" si="48"/>
        <v>8226.843337852828</v>
      </c>
      <c r="L118" s="15">
        <f t="shared" si="49"/>
        <v>0.02721288644634372</v>
      </c>
      <c r="M118" s="15">
        <f t="shared" si="50"/>
        <v>0.2555748290051236</v>
      </c>
      <c r="N118" s="15">
        <f t="shared" si="51"/>
        <v>0.24097289639774538</v>
      </c>
      <c r="O118" s="15">
        <f t="shared" si="52"/>
        <v>0.12141131985385609</v>
      </c>
      <c r="P118" s="15">
        <f t="shared" si="53"/>
        <v>0.11368835612839472</v>
      </c>
      <c r="Q118" s="15">
        <f t="shared" si="54"/>
        <v>0.04399400480556058</v>
      </c>
      <c r="R118" s="15">
        <f t="shared" si="55"/>
        <v>0.09010524723214121</v>
      </c>
      <c r="S118" s="15">
        <f t="shared" si="56"/>
        <v>0.10704046013083472</v>
      </c>
      <c r="T118" s="15">
        <f t="shared" si="57"/>
        <v>1</v>
      </c>
      <c r="U118" s="11">
        <v>333721900</v>
      </c>
      <c r="V118" s="11">
        <v>314655137</v>
      </c>
      <c r="W118" s="11">
        <v>158535238</v>
      </c>
      <c r="X118" s="11">
        <v>148450825</v>
      </c>
      <c r="Y118" s="11">
        <v>57446044</v>
      </c>
      <c r="Z118" s="11">
        <v>35533766</v>
      </c>
      <c r="AA118" s="11">
        <v>117656713</v>
      </c>
      <c r="AB118" s="11">
        <v>139770203</v>
      </c>
      <c r="AC118" s="11">
        <v>1305769826</v>
      </c>
    </row>
    <row r="119" spans="1:29" ht="12.75">
      <c r="A119" s="8" t="s">
        <v>29</v>
      </c>
      <c r="B119" s="6" t="s">
        <v>110</v>
      </c>
      <c r="C119" s="1" t="s">
        <v>111</v>
      </c>
      <c r="D119" s="8" t="s">
        <v>28</v>
      </c>
      <c r="E119" s="8">
        <v>15</v>
      </c>
      <c r="F119" s="4" t="s">
        <v>22</v>
      </c>
      <c r="G119" s="4"/>
      <c r="H119" s="4" t="s">
        <v>22</v>
      </c>
      <c r="I119" s="4"/>
      <c r="J119" s="9">
        <v>23422</v>
      </c>
      <c r="K119" s="14">
        <f t="shared" si="48"/>
        <v>7837.397788404064</v>
      </c>
      <c r="L119" s="15">
        <f t="shared" si="49"/>
        <v>0.04215491123097686</v>
      </c>
      <c r="M119" s="15">
        <f t="shared" si="50"/>
        <v>0.2885505256667636</v>
      </c>
      <c r="N119" s="15">
        <f t="shared" si="51"/>
        <v>0.24088771646651858</v>
      </c>
      <c r="O119" s="15">
        <f t="shared" si="52"/>
        <v>0.12411291389054087</v>
      </c>
      <c r="P119" s="15">
        <f t="shared" si="53"/>
        <v>0.1429048227457531</v>
      </c>
      <c r="Q119" s="15">
        <f t="shared" si="54"/>
        <v>0.0470626515593431</v>
      </c>
      <c r="R119" s="15">
        <f t="shared" si="55"/>
        <v>0.07775096995158012</v>
      </c>
      <c r="S119" s="15">
        <f t="shared" si="56"/>
        <v>0.0365754884885238</v>
      </c>
      <c r="T119" s="15">
        <f t="shared" si="57"/>
        <v>1.0000000000000002</v>
      </c>
      <c r="U119" s="11">
        <v>183567531</v>
      </c>
      <c r="V119" s="11">
        <v>153245825</v>
      </c>
      <c r="W119" s="11">
        <v>78957060</v>
      </c>
      <c r="X119" s="11">
        <v>90911931</v>
      </c>
      <c r="Y119" s="11">
        <v>29939903</v>
      </c>
      <c r="Z119" s="11">
        <v>26817740</v>
      </c>
      <c r="AA119" s="11">
        <v>49462927</v>
      </c>
      <c r="AB119" s="11">
        <v>23268272</v>
      </c>
      <c r="AC119" s="11">
        <v>636171189</v>
      </c>
    </row>
    <row r="120" spans="1:29" ht="12.75">
      <c r="A120" s="8" t="s">
        <v>29</v>
      </c>
      <c r="B120" s="6" t="s">
        <v>112</v>
      </c>
      <c r="C120" s="1" t="s">
        <v>113</v>
      </c>
      <c r="D120" s="8" t="s">
        <v>28</v>
      </c>
      <c r="E120" s="8">
        <v>15</v>
      </c>
      <c r="F120" s="4" t="s">
        <v>22</v>
      </c>
      <c r="G120" s="4" t="s">
        <v>22</v>
      </c>
      <c r="H120" s="4" t="s">
        <v>22</v>
      </c>
      <c r="I120" s="4"/>
      <c r="J120" s="9">
        <v>25308</v>
      </c>
      <c r="K120" s="14">
        <f t="shared" si="48"/>
        <v>11359.372530425162</v>
      </c>
      <c r="L120" s="15">
        <f t="shared" si="49"/>
        <v>0.07292516182549409</v>
      </c>
      <c r="M120" s="15">
        <f t="shared" si="50"/>
        <v>0.33493217076842063</v>
      </c>
      <c r="N120" s="15">
        <f t="shared" si="51"/>
        <v>0.28127111653765674</v>
      </c>
      <c r="O120" s="15">
        <f t="shared" si="52"/>
        <v>0.06519272262947205</v>
      </c>
      <c r="P120" s="15">
        <f t="shared" si="53"/>
        <v>0.12472213549069591</v>
      </c>
      <c r="Q120" s="15">
        <f t="shared" si="54"/>
        <v>0.026715769655564513</v>
      </c>
      <c r="R120" s="15">
        <f t="shared" si="55"/>
        <v>0.06925408816169035</v>
      </c>
      <c r="S120" s="15">
        <f t="shared" si="56"/>
        <v>0.024986834931005716</v>
      </c>
      <c r="T120" s="15">
        <f t="shared" si="57"/>
        <v>1</v>
      </c>
      <c r="U120" s="11">
        <v>287483000</v>
      </c>
      <c r="V120" s="11">
        <v>241424000</v>
      </c>
      <c r="W120" s="11">
        <v>55957000</v>
      </c>
      <c r="X120" s="11">
        <v>107053000</v>
      </c>
      <c r="Y120" s="11">
        <v>22931000</v>
      </c>
      <c r="Z120" s="11">
        <v>62594000</v>
      </c>
      <c r="AA120" s="11">
        <v>59443000</v>
      </c>
      <c r="AB120" s="11">
        <v>21447000</v>
      </c>
      <c r="AC120" s="11">
        <v>858332000</v>
      </c>
    </row>
    <row r="121" spans="1:29" ht="12.75">
      <c r="A121" s="8" t="s">
        <v>29</v>
      </c>
      <c r="B121" s="6" t="s">
        <v>134</v>
      </c>
      <c r="C121" s="1" t="s">
        <v>135</v>
      </c>
      <c r="D121" s="8" t="s">
        <v>28</v>
      </c>
      <c r="E121" s="8">
        <v>15</v>
      </c>
      <c r="F121" s="4" t="s">
        <v>22</v>
      </c>
      <c r="G121" s="4"/>
      <c r="H121" s="4" t="s">
        <v>22</v>
      </c>
      <c r="I121" s="4"/>
      <c r="J121" s="9">
        <v>31823</v>
      </c>
      <c r="K121" s="14">
        <f t="shared" si="48"/>
        <v>10806.430914747196</v>
      </c>
      <c r="L121" s="15">
        <f t="shared" si="49"/>
        <v>0.06502343895734783</v>
      </c>
      <c r="M121" s="15">
        <f t="shared" si="50"/>
        <v>0.3246686973167071</v>
      </c>
      <c r="N121" s="15">
        <f t="shared" si="51"/>
        <v>0.27792724441552846</v>
      </c>
      <c r="O121" s="15">
        <f t="shared" si="52"/>
        <v>0.06391388699030283</v>
      </c>
      <c r="P121" s="15">
        <f t="shared" si="53"/>
        <v>0.10961659243247135</v>
      </c>
      <c r="Q121" s="15">
        <f t="shared" si="54"/>
        <v>0.03396634252192888</v>
      </c>
      <c r="R121" s="15">
        <f t="shared" si="55"/>
        <v>0.0928201056683808</v>
      </c>
      <c r="S121" s="15">
        <f t="shared" si="56"/>
        <v>0.032063691697332745</v>
      </c>
      <c r="T121" s="15">
        <f t="shared" si="57"/>
        <v>1</v>
      </c>
      <c r="U121" s="11">
        <v>343893051</v>
      </c>
      <c r="V121" s="11">
        <v>294383933</v>
      </c>
      <c r="W121" s="11">
        <v>67698370</v>
      </c>
      <c r="X121" s="11">
        <v>116107234</v>
      </c>
      <c r="Y121" s="11">
        <v>35977565</v>
      </c>
      <c r="Z121" s="11">
        <v>68873621</v>
      </c>
      <c r="AA121" s="11">
        <v>98316190</v>
      </c>
      <c r="AB121" s="11">
        <v>33962254</v>
      </c>
      <c r="AC121" s="11">
        <v>1059212218</v>
      </c>
    </row>
    <row r="122" spans="1:29" ht="12.75">
      <c r="A122" s="8" t="s">
        <v>29</v>
      </c>
      <c r="B122" s="6" t="s">
        <v>138</v>
      </c>
      <c r="C122" s="1" t="s">
        <v>139</v>
      </c>
      <c r="D122" s="8" t="s">
        <v>28</v>
      </c>
      <c r="E122" s="8">
        <v>15</v>
      </c>
      <c r="F122" s="4" t="s">
        <v>22</v>
      </c>
      <c r="G122" s="4"/>
      <c r="H122" s="4" t="s">
        <v>22</v>
      </c>
      <c r="I122" s="4"/>
      <c r="J122" s="9">
        <v>38337</v>
      </c>
      <c r="K122" s="14">
        <f t="shared" si="48"/>
        <v>17119.46683360722</v>
      </c>
      <c r="L122" s="15">
        <f t="shared" si="49"/>
        <v>0.05787816497336232</v>
      </c>
      <c r="M122" s="15">
        <f t="shared" si="50"/>
        <v>0.33999517185502304</v>
      </c>
      <c r="N122" s="15">
        <f t="shared" si="51"/>
        <v>0.2782570811066191</v>
      </c>
      <c r="O122" s="15">
        <f t="shared" si="52"/>
        <v>0.051360169254455676</v>
      </c>
      <c r="P122" s="15">
        <f t="shared" si="53"/>
        <v>0.08074968865717477</v>
      </c>
      <c r="Q122" s="15">
        <f t="shared" si="54"/>
        <v>0.030846769598020667</v>
      </c>
      <c r="R122" s="15">
        <f t="shared" si="55"/>
        <v>0.12215258595859399</v>
      </c>
      <c r="S122" s="15">
        <f t="shared" si="56"/>
        <v>0.03876036859675043</v>
      </c>
      <c r="T122" s="15">
        <f t="shared" si="57"/>
        <v>1</v>
      </c>
      <c r="U122" s="11">
        <v>656309000</v>
      </c>
      <c r="V122" s="11">
        <v>537133000</v>
      </c>
      <c r="W122" s="11">
        <v>99143000</v>
      </c>
      <c r="X122" s="11">
        <v>155875000</v>
      </c>
      <c r="Y122" s="11">
        <v>59545000</v>
      </c>
      <c r="Z122" s="11">
        <v>111725000</v>
      </c>
      <c r="AA122" s="11">
        <v>235797000</v>
      </c>
      <c r="AB122" s="11">
        <v>74821000</v>
      </c>
      <c r="AC122" s="11">
        <v>1930348000</v>
      </c>
    </row>
    <row r="123" spans="1:29" ht="12.75">
      <c r="A123" s="8" t="s">
        <v>29</v>
      </c>
      <c r="B123" s="6" t="s">
        <v>140</v>
      </c>
      <c r="C123" s="1" t="s">
        <v>141</v>
      </c>
      <c r="D123" s="8" t="s">
        <v>28</v>
      </c>
      <c r="E123" s="8">
        <v>15</v>
      </c>
      <c r="F123" s="4" t="s">
        <v>22</v>
      </c>
      <c r="G123" s="4"/>
      <c r="H123" s="4" t="s">
        <v>22</v>
      </c>
      <c r="I123" s="4"/>
      <c r="J123" s="9">
        <v>42027</v>
      </c>
      <c r="K123" s="14">
        <f t="shared" si="48"/>
        <v>11320.690556071097</v>
      </c>
      <c r="L123" s="15">
        <f t="shared" si="49"/>
        <v>0.05518127041562244</v>
      </c>
      <c r="M123" s="15">
        <f t="shared" si="50"/>
        <v>0.3828820204864395</v>
      </c>
      <c r="N123" s="15">
        <f t="shared" si="51"/>
        <v>0.19616945586514908</v>
      </c>
      <c r="O123" s="15">
        <f t="shared" si="52"/>
        <v>0.14945018227534937</v>
      </c>
      <c r="P123" s="15">
        <f t="shared" si="53"/>
        <v>0.05800888964361313</v>
      </c>
      <c r="Q123" s="15">
        <f t="shared" si="54"/>
        <v>0.02299476652798681</v>
      </c>
      <c r="R123" s="15">
        <f t="shared" si="55"/>
        <v>0.10931035429788712</v>
      </c>
      <c r="S123" s="15">
        <f t="shared" si="56"/>
        <v>0.026003060487952596</v>
      </c>
      <c r="T123" s="15">
        <f t="shared" si="57"/>
        <v>1</v>
      </c>
      <c r="U123" s="11">
        <v>475774662</v>
      </c>
      <c r="V123" s="11">
        <v>243762965</v>
      </c>
      <c r="W123" s="11">
        <v>185708929</v>
      </c>
      <c r="X123" s="11">
        <v>72082674</v>
      </c>
      <c r="Y123" s="11">
        <v>28573625</v>
      </c>
      <c r="Z123" s="11">
        <v>68569034</v>
      </c>
      <c r="AA123" s="11">
        <v>135830606</v>
      </c>
      <c r="AB123" s="11">
        <v>32311774</v>
      </c>
      <c r="AC123" s="11">
        <v>1242614269</v>
      </c>
    </row>
    <row r="124" spans="1:29" ht="12.75">
      <c r="A124" s="8" t="s">
        <v>29</v>
      </c>
      <c r="B124" s="6" t="s">
        <v>148</v>
      </c>
      <c r="C124" s="1" t="s">
        <v>149</v>
      </c>
      <c r="D124" s="8" t="s">
        <v>28</v>
      </c>
      <c r="E124" s="8">
        <v>15</v>
      </c>
      <c r="F124" s="4" t="s">
        <v>22</v>
      </c>
      <c r="G124" s="4"/>
      <c r="H124" s="4" t="s">
        <v>22</v>
      </c>
      <c r="I124" s="4"/>
      <c r="J124" s="9">
        <v>41474</v>
      </c>
      <c r="K124" s="14">
        <f t="shared" si="48"/>
        <v>13883.124342961855</v>
      </c>
      <c r="L124" s="15">
        <f t="shared" si="49"/>
        <v>0.06824650428276775</v>
      </c>
      <c r="M124" s="15">
        <f t="shared" si="50"/>
        <v>0.2871296064961509</v>
      </c>
      <c r="N124" s="15">
        <f t="shared" si="51"/>
        <v>0.24692492392913268</v>
      </c>
      <c r="O124" s="15">
        <f t="shared" si="52"/>
        <v>0.09241359498422386</v>
      </c>
      <c r="P124" s="15">
        <f t="shared" si="53"/>
        <v>0.16091920915191033</v>
      </c>
      <c r="Q124" s="15">
        <f t="shared" si="54"/>
        <v>0.03580947180213589</v>
      </c>
      <c r="R124" s="15">
        <f t="shared" si="55"/>
        <v>0.08023636640007548</v>
      </c>
      <c r="S124" s="15">
        <f t="shared" si="56"/>
        <v>0.02832032295360311</v>
      </c>
      <c r="T124" s="15">
        <f t="shared" si="57"/>
        <v>1</v>
      </c>
      <c r="U124" s="11">
        <v>575788699</v>
      </c>
      <c r="V124" s="11">
        <v>495165171</v>
      </c>
      <c r="W124" s="11">
        <v>185319460</v>
      </c>
      <c r="X124" s="11">
        <v>322695605</v>
      </c>
      <c r="Y124" s="11">
        <v>71809694</v>
      </c>
      <c r="Z124" s="11">
        <v>136856545</v>
      </c>
      <c r="AA124" s="11">
        <v>160900137</v>
      </c>
      <c r="AB124" s="11">
        <v>56791503</v>
      </c>
      <c r="AC124" s="11">
        <v>2005326814</v>
      </c>
    </row>
    <row r="125" spans="1:29" ht="12.75">
      <c r="A125" s="8" t="s">
        <v>29</v>
      </c>
      <c r="B125" s="6" t="s">
        <v>158</v>
      </c>
      <c r="C125" s="1" t="s">
        <v>159</v>
      </c>
      <c r="D125" s="8" t="s">
        <v>28</v>
      </c>
      <c r="E125" s="8">
        <v>15</v>
      </c>
      <c r="F125" s="4" t="s">
        <v>22</v>
      </c>
      <c r="G125" s="4" t="s">
        <v>22</v>
      </c>
      <c r="H125" s="4" t="s">
        <v>22</v>
      </c>
      <c r="I125" s="4"/>
      <c r="J125" s="9">
        <v>25641</v>
      </c>
      <c r="K125" s="14">
        <f t="shared" si="48"/>
        <v>8556.747825747825</v>
      </c>
      <c r="L125" s="15">
        <f t="shared" si="49"/>
        <v>0.034793626699141336</v>
      </c>
      <c r="M125" s="15">
        <f t="shared" si="50"/>
        <v>0.3456023564921111</v>
      </c>
      <c r="N125" s="15">
        <f t="shared" si="51"/>
        <v>0.24434114375068167</v>
      </c>
      <c r="O125" s="15">
        <f t="shared" si="52"/>
        <v>0.1401756252335938</v>
      </c>
      <c r="P125" s="15">
        <f t="shared" si="53"/>
        <v>0.08616927756044974</v>
      </c>
      <c r="Q125" s="15">
        <f t="shared" si="54"/>
        <v>0.055272085463482085</v>
      </c>
      <c r="R125" s="15">
        <f t="shared" si="55"/>
        <v>0.05816787576087968</v>
      </c>
      <c r="S125" s="15">
        <f t="shared" si="56"/>
        <v>0.035478009039660606</v>
      </c>
      <c r="T125" s="15">
        <f t="shared" si="57"/>
        <v>1</v>
      </c>
      <c r="U125" s="11">
        <v>219403571</v>
      </c>
      <c r="V125" s="11">
        <v>155118501</v>
      </c>
      <c r="W125" s="11">
        <v>88989650</v>
      </c>
      <c r="X125" s="11">
        <v>54704046</v>
      </c>
      <c r="Y125" s="11">
        <v>35089150</v>
      </c>
      <c r="Z125" s="11">
        <v>22088524</v>
      </c>
      <c r="AA125" s="11">
        <v>36927525</v>
      </c>
      <c r="AB125" s="11">
        <v>22523000</v>
      </c>
      <c r="AC125" s="11">
        <v>634843967</v>
      </c>
    </row>
    <row r="126" spans="1:29" ht="12.75">
      <c r="A126" s="8" t="s">
        <v>29</v>
      </c>
      <c r="B126" s="6" t="s">
        <v>190</v>
      </c>
      <c r="C126" s="1" t="s">
        <v>191</v>
      </c>
      <c r="D126" s="8" t="s">
        <v>28</v>
      </c>
      <c r="E126" s="8">
        <v>15</v>
      </c>
      <c r="F126" s="4" t="s">
        <v>22</v>
      </c>
      <c r="G126" s="4"/>
      <c r="H126" s="4" t="s">
        <v>22</v>
      </c>
      <c r="I126" s="4"/>
      <c r="J126" s="9">
        <v>25010</v>
      </c>
      <c r="K126" s="14">
        <f t="shared" si="48"/>
        <v>12597.735785685725</v>
      </c>
      <c r="L126" s="15">
        <f t="shared" si="49"/>
        <v>0.1386171136115807</v>
      </c>
      <c r="M126" s="15">
        <f t="shared" si="50"/>
        <v>0.4488971467587694</v>
      </c>
      <c r="N126" s="15">
        <f t="shared" si="51"/>
        <v>0.13367295340345292</v>
      </c>
      <c r="O126" s="15">
        <f t="shared" si="52"/>
        <v>0.012848695217154859</v>
      </c>
      <c r="P126" s="15">
        <f t="shared" si="53"/>
        <v>0.10208834358764093</v>
      </c>
      <c r="Q126" s="15">
        <f t="shared" si="54"/>
        <v>0.031179360615514656</v>
      </c>
      <c r="R126" s="15">
        <f t="shared" si="55"/>
        <v>0.11372134961892172</v>
      </c>
      <c r="S126" s="15">
        <f t="shared" si="56"/>
        <v>0.0189750371869648</v>
      </c>
      <c r="T126" s="15">
        <f t="shared" si="57"/>
        <v>0.9999999999999998</v>
      </c>
      <c r="U126" s="11">
        <v>315069372</v>
      </c>
      <c r="V126" s="11">
        <v>93821611</v>
      </c>
      <c r="W126" s="11">
        <v>9018169</v>
      </c>
      <c r="X126" s="11">
        <v>71653185</v>
      </c>
      <c r="Y126" s="11">
        <v>21883992</v>
      </c>
      <c r="Z126" s="11">
        <v>97291790</v>
      </c>
      <c r="AA126" s="11">
        <v>79818093</v>
      </c>
      <c r="AB126" s="11">
        <v>13318091</v>
      </c>
      <c r="AC126" s="11">
        <v>701874303</v>
      </c>
    </row>
    <row r="127" spans="1:29" ht="12.75">
      <c r="A127" s="8" t="s">
        <v>29</v>
      </c>
      <c r="B127" s="6" t="s">
        <v>192</v>
      </c>
      <c r="C127" s="1" t="s">
        <v>193</v>
      </c>
      <c r="D127" s="8" t="s">
        <v>28</v>
      </c>
      <c r="E127" s="8">
        <v>15</v>
      </c>
      <c r="F127" s="4" t="s">
        <v>22</v>
      </c>
      <c r="G127" s="4"/>
      <c r="H127" s="4" t="s">
        <v>22</v>
      </c>
      <c r="I127" s="4"/>
      <c r="J127" s="9">
        <v>19846</v>
      </c>
      <c r="K127" s="14">
        <f t="shared" si="48"/>
        <v>13774.725486244079</v>
      </c>
      <c r="L127" s="15">
        <f t="shared" si="49"/>
        <v>0.1488949282945889</v>
      </c>
      <c r="M127" s="15">
        <f t="shared" si="50"/>
        <v>0.4245977813706351</v>
      </c>
      <c r="N127" s="15">
        <f t="shared" si="51"/>
        <v>0.1479086931843195</v>
      </c>
      <c r="O127" s="15">
        <f t="shared" si="52"/>
        <v>0.024761208209502953</v>
      </c>
      <c r="P127" s="15">
        <f t="shared" si="53"/>
        <v>0.0653231228151961</v>
      </c>
      <c r="Q127" s="15">
        <f t="shared" si="54"/>
        <v>0.03984286527956761</v>
      </c>
      <c r="R127" s="15">
        <f t="shared" si="55"/>
        <v>0.1284561096626569</v>
      </c>
      <c r="S127" s="15">
        <f t="shared" si="56"/>
        <v>0.020215291183532953</v>
      </c>
      <c r="T127" s="15">
        <f t="shared" si="57"/>
        <v>1.0000000000000002</v>
      </c>
      <c r="U127" s="11">
        <v>273373202</v>
      </c>
      <c r="V127" s="11">
        <v>95229591</v>
      </c>
      <c r="W127" s="11">
        <v>15942266</v>
      </c>
      <c r="X127" s="11">
        <v>42057665</v>
      </c>
      <c r="Y127" s="11">
        <v>25652446</v>
      </c>
      <c r="Z127" s="11">
        <v>95864569</v>
      </c>
      <c r="AA127" s="11">
        <v>82705232</v>
      </c>
      <c r="AB127" s="11">
        <v>13015421</v>
      </c>
      <c r="AC127" s="11">
        <v>643840392</v>
      </c>
    </row>
    <row r="128" spans="1:29" ht="12.75">
      <c r="A128" s="8" t="s">
        <v>29</v>
      </c>
      <c r="B128" s="6" t="s">
        <v>196</v>
      </c>
      <c r="C128" s="1" t="s">
        <v>197</v>
      </c>
      <c r="D128" s="8" t="s">
        <v>28</v>
      </c>
      <c r="E128" s="8">
        <v>15</v>
      </c>
      <c r="F128" s="4" t="s">
        <v>22</v>
      </c>
      <c r="G128" s="4"/>
      <c r="H128" s="4" t="s">
        <v>22</v>
      </c>
      <c r="I128" s="4"/>
      <c r="J128" s="9">
        <v>24704</v>
      </c>
      <c r="K128" s="14">
        <f t="shared" si="48"/>
        <v>25264.262346178755</v>
      </c>
      <c r="L128" s="15">
        <f t="shared" si="49"/>
        <v>0.0541189090084808</v>
      </c>
      <c r="M128" s="15">
        <f t="shared" si="50"/>
        <v>0.44333735507273686</v>
      </c>
      <c r="N128" s="15">
        <f t="shared" si="51"/>
        <v>0.22173690228879464</v>
      </c>
      <c r="O128" s="15">
        <f t="shared" si="52"/>
        <v>0.06394756659501999</v>
      </c>
      <c r="P128" s="15">
        <f t="shared" si="53"/>
        <v>0.06945310057062634</v>
      </c>
      <c r="Q128" s="15">
        <f t="shared" si="54"/>
        <v>0.01837208944979813</v>
      </c>
      <c r="R128" s="15">
        <f t="shared" si="55"/>
        <v>0.0887850062666914</v>
      </c>
      <c r="S128" s="15">
        <f t="shared" si="56"/>
        <v>0.04024907074785183</v>
      </c>
      <c r="T128" s="15">
        <f t="shared" si="57"/>
        <v>1</v>
      </c>
      <c r="U128" s="11">
        <v>624128337</v>
      </c>
      <c r="V128" s="11">
        <v>312160215</v>
      </c>
      <c r="W128" s="11">
        <v>90025097</v>
      </c>
      <c r="X128" s="11">
        <v>97775763</v>
      </c>
      <c r="Y128" s="11">
        <v>25864145</v>
      </c>
      <c r="Z128" s="11">
        <v>76188357</v>
      </c>
      <c r="AA128" s="11">
        <v>124991133</v>
      </c>
      <c r="AB128" s="11">
        <v>56662461</v>
      </c>
      <c r="AC128" s="11">
        <v>1407795508</v>
      </c>
    </row>
    <row r="129" spans="1:29" ht="12.75">
      <c r="A129" s="8" t="s">
        <v>29</v>
      </c>
      <c r="B129" s="6" t="s">
        <v>216</v>
      </c>
      <c r="C129" s="1" t="s">
        <v>217</v>
      </c>
      <c r="D129" s="8" t="s">
        <v>28</v>
      </c>
      <c r="E129" s="8">
        <v>15</v>
      </c>
      <c r="F129" s="4" t="s">
        <v>22</v>
      </c>
      <c r="G129" s="4"/>
      <c r="H129" s="4" t="s">
        <v>22</v>
      </c>
      <c r="I129" s="4"/>
      <c r="J129" s="9">
        <v>47747</v>
      </c>
      <c r="K129" s="14">
        <f t="shared" si="48"/>
        <v>15225.61702305904</v>
      </c>
      <c r="L129" s="15">
        <f t="shared" si="49"/>
        <v>0.07879770037280835</v>
      </c>
      <c r="M129" s="15">
        <f t="shared" si="50"/>
        <v>0.4279589081950774</v>
      </c>
      <c r="N129" s="15">
        <f t="shared" si="51"/>
        <v>0.21367780085402469</v>
      </c>
      <c r="O129" s="15">
        <f t="shared" si="52"/>
        <v>0.06770304441408372</v>
      </c>
      <c r="P129" s="15">
        <f t="shared" si="53"/>
        <v>0.07102711632843454</v>
      </c>
      <c r="Q129" s="15">
        <f t="shared" si="54"/>
        <v>0.04327383938290407</v>
      </c>
      <c r="R129" s="15">
        <f t="shared" si="55"/>
        <v>0.05846311077074487</v>
      </c>
      <c r="S129" s="15">
        <f t="shared" si="56"/>
        <v>0.03909847968192235</v>
      </c>
      <c r="T129" s="15">
        <f t="shared" si="57"/>
        <v>0.9999999999999999</v>
      </c>
      <c r="U129" s="11">
        <v>726977536</v>
      </c>
      <c r="V129" s="11">
        <v>362976347</v>
      </c>
      <c r="W129" s="11">
        <v>115007753</v>
      </c>
      <c r="X129" s="11">
        <v>120654383</v>
      </c>
      <c r="Y129" s="11">
        <v>73509649</v>
      </c>
      <c r="Z129" s="11">
        <v>133854342</v>
      </c>
      <c r="AA129" s="11">
        <v>99311797</v>
      </c>
      <c r="AB129" s="11">
        <v>66416929</v>
      </c>
      <c r="AC129" s="11">
        <v>1698708736</v>
      </c>
    </row>
    <row r="130" spans="1:29" ht="12.75">
      <c r="A130" s="8" t="s">
        <v>29</v>
      </c>
      <c r="B130" s="6" t="s">
        <v>234</v>
      </c>
      <c r="C130" s="1" t="s">
        <v>235</v>
      </c>
      <c r="D130" s="8" t="s">
        <v>28</v>
      </c>
      <c r="E130" s="8">
        <v>15</v>
      </c>
      <c r="F130" s="4" t="s">
        <v>22</v>
      </c>
      <c r="G130" s="4"/>
      <c r="H130" s="4" t="s">
        <v>22</v>
      </c>
      <c r="I130" s="4"/>
      <c r="J130" s="9">
        <v>23914</v>
      </c>
      <c r="K130" s="14">
        <f t="shared" si="48"/>
        <v>0</v>
      </c>
      <c r="L130" s="15">
        <f t="shared" si="49"/>
      </c>
      <c r="M130" s="15"/>
      <c r="N130" s="15"/>
      <c r="O130" s="15"/>
      <c r="P130" s="15"/>
      <c r="Q130" s="15"/>
      <c r="R130" s="15"/>
      <c r="S130" s="15"/>
      <c r="T130" s="15"/>
      <c r="U130" s="11"/>
      <c r="V130" s="11"/>
      <c r="W130" s="11"/>
      <c r="X130" s="11"/>
      <c r="Y130" s="11"/>
      <c r="Z130" s="11"/>
      <c r="AA130" s="11"/>
      <c r="AB130" s="11"/>
      <c r="AC130" s="11">
        <v>0</v>
      </c>
    </row>
    <row r="131" spans="1:29" ht="12.75">
      <c r="A131" s="8" t="s">
        <v>29</v>
      </c>
      <c r="B131" s="6" t="s">
        <v>254</v>
      </c>
      <c r="C131" s="1" t="s">
        <v>255</v>
      </c>
      <c r="D131" s="8" t="s">
        <v>28</v>
      </c>
      <c r="E131" s="8">
        <v>15</v>
      </c>
      <c r="F131" s="4" t="s">
        <v>22</v>
      </c>
      <c r="G131" s="4"/>
      <c r="H131" s="4" t="s">
        <v>22</v>
      </c>
      <c r="I131" s="4" t="s">
        <v>23</v>
      </c>
      <c r="J131" s="9">
        <v>42489</v>
      </c>
      <c r="K131" s="14">
        <f t="shared" si="48"/>
        <v>9976.050860222645</v>
      </c>
      <c r="L131" s="15">
        <f t="shared" si="49"/>
        <v>0.046021817878059305</v>
      </c>
      <c r="M131" s="15">
        <f>U131/AC131</f>
        <v>0.32299157641843024</v>
      </c>
      <c r="N131" s="15">
        <f>V131/AC131</f>
        <v>0.26543036431749384</v>
      </c>
      <c r="O131" s="15">
        <f>W131/AC131</f>
        <v>0.14012923737480684</v>
      </c>
      <c r="P131" s="15">
        <f>X131/AC131</f>
        <v>0.06718158160060676</v>
      </c>
      <c r="Q131" s="15">
        <f>Y131/AC131</f>
        <v>0.037832871159138956</v>
      </c>
      <c r="R131" s="15">
        <f>AA131/AC131</f>
        <v>0.09169486979062325</v>
      </c>
      <c r="S131" s="15">
        <f>AB131/AC131</f>
        <v>0.02871768146084084</v>
      </c>
      <c r="T131" s="15">
        <f>SUM(L131:S131)</f>
        <v>1</v>
      </c>
      <c r="U131" s="11">
        <v>423872425</v>
      </c>
      <c r="V131" s="11">
        <v>348332961</v>
      </c>
      <c r="W131" s="11">
        <v>183896188</v>
      </c>
      <c r="X131" s="11">
        <v>88164590</v>
      </c>
      <c r="Y131" s="11">
        <v>49649316</v>
      </c>
      <c r="Z131" s="11">
        <v>60395939</v>
      </c>
      <c r="AA131" s="11">
        <v>120334181</v>
      </c>
      <c r="AB131" s="11">
        <v>37687154</v>
      </c>
      <c r="AC131" s="11">
        <v>1312332754</v>
      </c>
    </row>
    <row r="132" spans="1:29" ht="12.75">
      <c r="A132" s="8" t="s">
        <v>29</v>
      </c>
      <c r="B132" s="6" t="s">
        <v>284</v>
      </c>
      <c r="C132" s="1" t="s">
        <v>285</v>
      </c>
      <c r="D132" s="8" t="s">
        <v>28</v>
      </c>
      <c r="E132" s="8">
        <v>15</v>
      </c>
      <c r="F132" s="4" t="s">
        <v>22</v>
      </c>
      <c r="G132" s="4" t="s">
        <v>22</v>
      </c>
      <c r="H132" s="4" t="s">
        <v>22</v>
      </c>
      <c r="I132" s="4"/>
      <c r="J132" s="9">
        <v>21503</v>
      </c>
      <c r="K132" s="14">
        <f t="shared" si="48"/>
        <v>12237.91545365763</v>
      </c>
      <c r="L132" s="15">
        <f t="shared" si="49"/>
        <v>0.08253983216390724</v>
      </c>
      <c r="M132" s="15">
        <f>U132/AC132</f>
        <v>0.3139784821328345</v>
      </c>
      <c r="N132" s="15">
        <f>V132/AC132</f>
        <v>0.30655795395259955</v>
      </c>
      <c r="O132" s="15">
        <f>W132/AC132</f>
        <v>0.028524394164956637</v>
      </c>
      <c r="P132" s="15">
        <f>X132/AC132</f>
        <v>0.13198894272040246</v>
      </c>
      <c r="Q132" s="15">
        <f>Y132/AC132</f>
        <v>0.03263043473597227</v>
      </c>
      <c r="R132" s="15">
        <f>AA132/AC132</f>
        <v>0.064689869442901</v>
      </c>
      <c r="S132" s="15">
        <f>AB132/AC132</f>
        <v>0.039090090686426326</v>
      </c>
      <c r="T132" s="15">
        <f>SUM(L132:S132)</f>
        <v>1</v>
      </c>
      <c r="U132" s="11">
        <v>263151896</v>
      </c>
      <c r="V132" s="11">
        <v>256932597</v>
      </c>
      <c r="W132" s="11">
        <v>23906888</v>
      </c>
      <c r="X132" s="11">
        <v>110622678</v>
      </c>
      <c r="Y132" s="11">
        <v>27348246</v>
      </c>
      <c r="Z132" s="11">
        <v>69178350</v>
      </c>
      <c r="AA132" s="11">
        <v>54217925</v>
      </c>
      <c r="AB132" s="11">
        <v>32762218</v>
      </c>
      <c r="AC132" s="11">
        <v>838120798</v>
      </c>
    </row>
    <row r="133" spans="1:29" ht="12.75">
      <c r="A133" s="8" t="s">
        <v>29</v>
      </c>
      <c r="B133" s="6" t="s">
        <v>288</v>
      </c>
      <c r="C133" s="1" t="s">
        <v>289</v>
      </c>
      <c r="D133" s="8" t="s">
        <v>28</v>
      </c>
      <c r="E133" s="8">
        <v>15</v>
      </c>
      <c r="F133" s="4" t="s">
        <v>22</v>
      </c>
      <c r="G133" s="4" t="s">
        <v>22</v>
      </c>
      <c r="H133" s="4" t="s">
        <v>22</v>
      </c>
      <c r="I133" s="4"/>
      <c r="J133" s="9">
        <v>35569</v>
      </c>
      <c r="K133" s="14">
        <f t="shared" si="48"/>
        <v>21210.559700863112</v>
      </c>
      <c r="L133" s="15">
        <f t="shared" si="49"/>
        <v>0.06717541969359707</v>
      </c>
      <c r="M133" s="15">
        <f>U133/AC133</f>
        <v>0.3793478293017347</v>
      </c>
      <c r="N133" s="15">
        <f>V133/AC133</f>
        <v>0.2990787100759836</v>
      </c>
      <c r="O133" s="15">
        <f>W133/AC133</f>
        <v>0.017517150795570525</v>
      </c>
      <c r="P133" s="15">
        <f>X133/AC133</f>
        <v>0.10484698020671716</v>
      </c>
      <c r="Q133" s="15">
        <f>Y133/AC133</f>
        <v>0.01376276837076844</v>
      </c>
      <c r="R133" s="15">
        <f>AA133/AC133</f>
        <v>0.08559503095565613</v>
      </c>
      <c r="S133" s="15">
        <f>AB133/AC133</f>
        <v>0.032676110599972406</v>
      </c>
      <c r="T133" s="15">
        <f>SUM(L133:S133)</f>
        <v>1</v>
      </c>
      <c r="U133" s="11">
        <v>754438398</v>
      </c>
      <c r="V133" s="11">
        <v>594800986</v>
      </c>
      <c r="W133" s="11">
        <v>34837714</v>
      </c>
      <c r="X133" s="11">
        <v>208517307</v>
      </c>
      <c r="Y133" s="11">
        <v>27371083</v>
      </c>
      <c r="Z133" s="11">
        <v>133596958</v>
      </c>
      <c r="AA133" s="11">
        <v>170229465</v>
      </c>
      <c r="AB133" s="11">
        <v>64985511</v>
      </c>
      <c r="AC133" s="11">
        <v>1988777422</v>
      </c>
    </row>
    <row r="134" spans="1:29" ht="12.75">
      <c r="A134" s="8" t="s">
        <v>29</v>
      </c>
      <c r="B134" s="6" t="s">
        <v>292</v>
      </c>
      <c r="C134" s="1" t="s">
        <v>293</v>
      </c>
      <c r="D134" s="8" t="s">
        <v>28</v>
      </c>
      <c r="E134" s="8">
        <v>15</v>
      </c>
      <c r="F134" s="4" t="s">
        <v>22</v>
      </c>
      <c r="G134" s="4"/>
      <c r="H134" s="4" t="s">
        <v>22</v>
      </c>
      <c r="I134" s="4"/>
      <c r="J134" s="9">
        <v>38170</v>
      </c>
      <c r="K134" s="14">
        <f t="shared" si="48"/>
        <v>11113.019727534713</v>
      </c>
      <c r="L134" s="15">
        <f t="shared" si="49"/>
        <v>0.035815522463731354</v>
      </c>
      <c r="M134" s="15">
        <f>U134/AC134</f>
        <v>0.2570916788816549</v>
      </c>
      <c r="N134" s="15">
        <f>V134/AC134</f>
        <v>0.40260522604921967</v>
      </c>
      <c r="O134" s="15">
        <f>W134/AC134</f>
        <v>0.08057838088243796</v>
      </c>
      <c r="P134" s="15">
        <f>X134/AC134</f>
        <v>0.08003936616369138</v>
      </c>
      <c r="Q134" s="15">
        <f>Y134/AC134</f>
        <v>0.042320913940367</v>
      </c>
      <c r="R134" s="15">
        <f>AA134/AC134</f>
        <v>0.07714096366820193</v>
      </c>
      <c r="S134" s="15">
        <f>AB134/AC134</f>
        <v>0.024407947950695813</v>
      </c>
      <c r="T134" s="15">
        <f>SUM(L134:S134)</f>
        <v>0.9999999999999999</v>
      </c>
      <c r="U134" s="11">
        <v>424183963</v>
      </c>
      <c r="V134" s="11">
        <v>664271520</v>
      </c>
      <c r="W134" s="11">
        <v>132948904</v>
      </c>
      <c r="X134" s="11">
        <v>132059566</v>
      </c>
      <c r="Y134" s="11">
        <v>69826659</v>
      </c>
      <c r="Z134" s="11">
        <v>59093201</v>
      </c>
      <c r="AA134" s="11">
        <v>127277397</v>
      </c>
      <c r="AB134" s="11">
        <v>40271471</v>
      </c>
      <c r="AC134" s="11">
        <v>1649932681</v>
      </c>
    </row>
    <row r="135" spans="1:29" ht="12.75">
      <c r="A135" s="8" t="s">
        <v>29</v>
      </c>
      <c r="B135" s="6" t="s">
        <v>300</v>
      </c>
      <c r="C135" s="1" t="s">
        <v>301</v>
      </c>
      <c r="D135" s="8" t="s">
        <v>28</v>
      </c>
      <c r="E135" s="8">
        <v>15</v>
      </c>
      <c r="F135" s="4" t="s">
        <v>22</v>
      </c>
      <c r="G135" s="4"/>
      <c r="H135" s="4" t="s">
        <v>22</v>
      </c>
      <c r="I135" s="4"/>
      <c r="J135" s="9">
        <v>37765</v>
      </c>
      <c r="K135" s="14">
        <f t="shared" si="48"/>
        <v>11779.187077982258</v>
      </c>
      <c r="L135" s="86">
        <f t="shared" si="49"/>
        <v>0.09865761316029222</v>
      </c>
      <c r="M135" s="86">
        <f>U135/AC135</f>
        <v>0.44728393918906373</v>
      </c>
      <c r="N135" s="86">
        <f>V135/AC135</f>
        <v>0.19747261895492588</v>
      </c>
      <c r="O135" s="86">
        <f>W135/AC135</f>
        <v>0.08060962914307368</v>
      </c>
      <c r="P135" s="86">
        <f>X135/AC135</f>
        <v>0.04245121762185844</v>
      </c>
      <c r="Q135" s="86">
        <f>Y135/AC135</f>
        <v>0.02684773076120536</v>
      </c>
      <c r="R135" s="86">
        <f>AA135/AC135</f>
        <v>0.08554334370564062</v>
      </c>
      <c r="S135" s="86">
        <f>AB135/AC135</f>
        <v>0.021133907463940043</v>
      </c>
      <c r="T135" s="15">
        <f>SUM(L135:S135)</f>
        <v>1</v>
      </c>
      <c r="U135" s="11">
        <v>444841000</v>
      </c>
      <c r="V135" s="11">
        <v>196394079</v>
      </c>
      <c r="W135" s="11">
        <v>80169362</v>
      </c>
      <c r="X135" s="11">
        <v>42219361</v>
      </c>
      <c r="Y135" s="11">
        <v>26701096</v>
      </c>
      <c r="Z135" s="11">
        <v>98118773</v>
      </c>
      <c r="AA135" s="11">
        <v>85076130</v>
      </c>
      <c r="AB135" s="11">
        <v>21018480</v>
      </c>
      <c r="AC135" s="11">
        <v>994538281</v>
      </c>
    </row>
    <row r="136" spans="1:29" ht="12.75">
      <c r="A136" s="8"/>
      <c r="B136" s="6"/>
      <c r="C136" s="1"/>
      <c r="D136" s="8"/>
      <c r="E136" s="8"/>
      <c r="F136" s="4"/>
      <c r="G136" s="4"/>
      <c r="H136" s="4"/>
      <c r="I136" s="4"/>
      <c r="J136" s="9"/>
      <c r="K136" s="14"/>
      <c r="L136" s="15">
        <f>SUM(L112:L135)</f>
        <v>1.5524931806290632</v>
      </c>
      <c r="M136" s="15">
        <f aca="true" t="shared" si="58" ref="M136:T136">SUM(M112:M135)</f>
        <v>8.258936733319983</v>
      </c>
      <c r="N136" s="15">
        <f t="shared" si="58"/>
        <v>5.9893336478825265</v>
      </c>
      <c r="O136" s="15">
        <f t="shared" si="58"/>
        <v>1.588039427056156</v>
      </c>
      <c r="P136" s="15">
        <f t="shared" si="58"/>
        <v>2.2121059677203667</v>
      </c>
      <c r="Q136" s="15">
        <f t="shared" si="58"/>
        <v>0.7926389693501729</v>
      </c>
      <c r="R136" s="15">
        <f t="shared" si="58"/>
        <v>1.8191884714609063</v>
      </c>
      <c r="S136" s="15">
        <f t="shared" si="58"/>
        <v>0.7872636025808253</v>
      </c>
      <c r="T136" s="15">
        <f t="shared" si="58"/>
        <v>23</v>
      </c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3.5" thickBot="1">
      <c r="A137" s="8"/>
      <c r="B137" s="6"/>
      <c r="C137" s="1"/>
      <c r="D137" s="8"/>
      <c r="E137" s="8"/>
      <c r="F137" s="4"/>
      <c r="G137" s="4"/>
      <c r="H137" s="4"/>
      <c r="I137" s="4"/>
      <c r="J137" s="9"/>
      <c r="K137" s="14"/>
      <c r="L137" s="88">
        <f>L136/23</f>
        <v>0.06749970350561144</v>
      </c>
      <c r="M137" s="88">
        <f aca="true" t="shared" si="59" ref="M137:S137">M136/23</f>
        <v>0.359084205796521</v>
      </c>
      <c r="N137" s="88">
        <f t="shared" si="59"/>
        <v>0.26040581077750113</v>
      </c>
      <c r="O137" s="88">
        <f t="shared" si="59"/>
        <v>0.06904519248070243</v>
      </c>
      <c r="P137" s="88">
        <f t="shared" si="59"/>
        <v>0.09617852033566812</v>
      </c>
      <c r="Q137" s="88">
        <f t="shared" si="59"/>
        <v>0.034462563884790125</v>
      </c>
      <c r="R137" s="88">
        <f t="shared" si="59"/>
        <v>0.07909515093308288</v>
      </c>
      <c r="S137" s="88">
        <f t="shared" si="59"/>
        <v>0.03422885228612284</v>
      </c>
      <c r="T137" s="88">
        <f>SUM(L137:S137)</f>
        <v>0.9999999999999998</v>
      </c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3.5" thickTop="1">
      <c r="A138" s="8"/>
      <c r="B138" s="6"/>
      <c r="C138" s="1"/>
      <c r="D138" s="8"/>
      <c r="E138" s="8"/>
      <c r="F138" s="89"/>
      <c r="G138" s="89"/>
      <c r="H138" s="89" t="s">
        <v>351</v>
      </c>
      <c r="I138" s="89"/>
      <c r="J138" s="90"/>
      <c r="K138" s="91"/>
      <c r="L138" s="92"/>
      <c r="M138" s="92">
        <f>M137+N137+O137</f>
        <v>0.6885352090547245</v>
      </c>
      <c r="N138" s="15"/>
      <c r="O138" s="15"/>
      <c r="P138" s="15"/>
      <c r="Q138" s="15"/>
      <c r="R138" s="15"/>
      <c r="S138" s="15"/>
      <c r="T138" s="15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2.75">
      <c r="A139" s="8" t="s">
        <v>29</v>
      </c>
      <c r="B139" s="6" t="s">
        <v>48</v>
      </c>
      <c r="C139" s="1" t="s">
        <v>49</v>
      </c>
      <c r="D139" s="8" t="s">
        <v>21</v>
      </c>
      <c r="E139" s="8">
        <v>15</v>
      </c>
      <c r="F139" s="4"/>
      <c r="G139" s="4"/>
      <c r="H139" s="4" t="s">
        <v>22</v>
      </c>
      <c r="I139" s="4"/>
      <c r="J139" s="9"/>
      <c r="K139" s="14">
        <f aca="true" t="shared" si="60" ref="K139:K148">IF(J139&gt;0,U139/J139,"")</f>
      </c>
      <c r="L139" s="15">
        <f aca="true" t="shared" si="61" ref="L139:L144">IF(AC139&gt;0,Z139/AC139,"")</f>
        <v>0.0821140374213</v>
      </c>
      <c r="M139" s="15">
        <f aca="true" t="shared" si="62" ref="M139:M144">U139/AC139</f>
        <v>0.3452720606121252</v>
      </c>
      <c r="N139" s="15">
        <f aca="true" t="shared" si="63" ref="N139:N144">V139/AC139</f>
        <v>0.2867100609912357</v>
      </c>
      <c r="O139" s="15">
        <f aca="true" t="shared" si="64" ref="O139:O144">W139/AC139</f>
        <v>0.03935997032199175</v>
      </c>
      <c r="P139" s="15">
        <f aca="true" t="shared" si="65" ref="P139:P144">X139/AC139</f>
        <v>0.06451875336094494</v>
      </c>
      <c r="Q139" s="15">
        <f aca="true" t="shared" si="66" ref="Q139:Q144">Y139/AC139</f>
        <v>0.0792105064054221</v>
      </c>
      <c r="R139" s="15">
        <f aca="true" t="shared" si="67" ref="R139:R144">AA139/AC139</f>
        <v>0.04722692042665391</v>
      </c>
      <c r="S139" s="15">
        <f aca="true" t="shared" si="68" ref="S139:S144">AB139/AC139</f>
        <v>0.05558769046032641</v>
      </c>
      <c r="T139" s="15">
        <f aca="true" t="shared" si="69" ref="T139:T144">SUM(L139:S139)</f>
        <v>1</v>
      </c>
      <c r="U139" s="11">
        <v>424406000</v>
      </c>
      <c r="V139" s="11">
        <v>352422000</v>
      </c>
      <c r="W139" s="11">
        <v>48381000</v>
      </c>
      <c r="X139" s="11">
        <v>79306000</v>
      </c>
      <c r="Y139" s="11">
        <v>97365000</v>
      </c>
      <c r="Z139" s="11">
        <v>100934000</v>
      </c>
      <c r="AA139" s="11">
        <v>58051000</v>
      </c>
      <c r="AB139" s="11">
        <v>68328000</v>
      </c>
      <c r="AC139" s="11">
        <v>1229193000</v>
      </c>
    </row>
    <row r="140" spans="1:29" ht="12.75">
      <c r="A140" s="8" t="s">
        <v>29</v>
      </c>
      <c r="B140" s="6" t="s">
        <v>60</v>
      </c>
      <c r="C140" s="1" t="s">
        <v>61</v>
      </c>
      <c r="D140" s="8" t="s">
        <v>21</v>
      </c>
      <c r="E140" s="8">
        <v>15</v>
      </c>
      <c r="F140" s="4"/>
      <c r="G140" s="4"/>
      <c r="H140" s="4" t="s">
        <v>22</v>
      </c>
      <c r="I140" s="4"/>
      <c r="J140" s="9"/>
      <c r="K140" s="14">
        <f t="shared" si="60"/>
      </c>
      <c r="L140" s="15">
        <f t="shared" si="61"/>
        <v>0.07608787043496638</v>
      </c>
      <c r="M140" s="15">
        <f t="shared" si="62"/>
        <v>0.3822459363218856</v>
      </c>
      <c r="N140" s="15">
        <f t="shared" si="63"/>
        <v>0.23321069770507002</v>
      </c>
      <c r="O140" s="15">
        <f t="shared" si="64"/>
        <v>0.015025326264552092</v>
      </c>
      <c r="P140" s="15">
        <f t="shared" si="65"/>
        <v>0.07200430853275826</v>
      </c>
      <c r="Q140" s="15">
        <f t="shared" si="66"/>
        <v>0.09429460274464445</v>
      </c>
      <c r="R140" s="15">
        <f t="shared" si="67"/>
        <v>0.05620635508581843</v>
      </c>
      <c r="S140" s="15">
        <f t="shared" si="68"/>
        <v>0.0709249029103048</v>
      </c>
      <c r="T140" s="15">
        <f t="shared" si="69"/>
        <v>1</v>
      </c>
      <c r="U140" s="11">
        <v>168210000</v>
      </c>
      <c r="V140" s="11">
        <v>102626000</v>
      </c>
      <c r="W140" s="11">
        <v>6612000</v>
      </c>
      <c r="X140" s="11">
        <v>31686000</v>
      </c>
      <c r="Y140" s="11">
        <v>41495000</v>
      </c>
      <c r="Z140" s="11">
        <v>33483000</v>
      </c>
      <c r="AA140" s="11">
        <v>24734000</v>
      </c>
      <c r="AB140" s="11">
        <v>31211000</v>
      </c>
      <c r="AC140" s="11">
        <v>440057000</v>
      </c>
    </row>
    <row r="141" spans="1:29" ht="12.75">
      <c r="A141" s="8" t="s">
        <v>29</v>
      </c>
      <c r="B141" s="6" t="s">
        <v>68</v>
      </c>
      <c r="C141" s="1" t="s">
        <v>69</v>
      </c>
      <c r="D141" s="8" t="s">
        <v>21</v>
      </c>
      <c r="E141" s="8">
        <v>15</v>
      </c>
      <c r="F141" s="4"/>
      <c r="G141" s="4" t="s">
        <v>22</v>
      </c>
      <c r="H141" s="4" t="s">
        <v>22</v>
      </c>
      <c r="I141" s="4" t="s">
        <v>23</v>
      </c>
      <c r="J141" s="9"/>
      <c r="K141" s="14">
        <f t="shared" si="60"/>
      </c>
      <c r="L141" s="15">
        <f t="shared" si="61"/>
        <v>0.04126657437149557</v>
      </c>
      <c r="M141" s="15">
        <f t="shared" si="62"/>
        <v>0.406555168732645</v>
      </c>
      <c r="N141" s="15">
        <f t="shared" si="63"/>
        <v>0.2840759490773259</v>
      </c>
      <c r="O141" s="15">
        <f t="shared" si="64"/>
        <v>0.004584138456029752</v>
      </c>
      <c r="P141" s="15">
        <f t="shared" si="65"/>
        <v>0.08937503214862798</v>
      </c>
      <c r="Q141" s="15">
        <f t="shared" si="66"/>
        <v>0.08330022002521434</v>
      </c>
      <c r="R141" s="15">
        <f t="shared" si="67"/>
        <v>0.060011775078383414</v>
      </c>
      <c r="S141" s="15">
        <f t="shared" si="68"/>
        <v>0.030831142110278063</v>
      </c>
      <c r="T141" s="15">
        <f t="shared" si="69"/>
        <v>1</v>
      </c>
      <c r="U141" s="11">
        <v>225804244</v>
      </c>
      <c r="V141" s="11">
        <v>157778230</v>
      </c>
      <c r="W141" s="11">
        <v>2546070</v>
      </c>
      <c r="X141" s="11">
        <v>49639663</v>
      </c>
      <c r="Y141" s="11">
        <v>46265660</v>
      </c>
      <c r="Z141" s="11">
        <v>22919811</v>
      </c>
      <c r="AA141" s="11">
        <v>33331057</v>
      </c>
      <c r="AB141" s="11">
        <v>17123882</v>
      </c>
      <c r="AC141" s="11">
        <v>555408617</v>
      </c>
    </row>
    <row r="142" spans="1:29" ht="12.75">
      <c r="A142" s="8" t="s">
        <v>29</v>
      </c>
      <c r="B142" s="6" t="s">
        <v>108</v>
      </c>
      <c r="C142" s="1" t="s">
        <v>109</v>
      </c>
      <c r="D142" s="8" t="s">
        <v>21</v>
      </c>
      <c r="E142" s="8">
        <v>15</v>
      </c>
      <c r="F142" s="4"/>
      <c r="G142" s="4"/>
      <c r="H142" s="4" t="s">
        <v>22</v>
      </c>
      <c r="I142" s="4"/>
      <c r="J142" s="9"/>
      <c r="K142" s="14">
        <f t="shared" si="60"/>
      </c>
      <c r="L142" s="15">
        <f t="shared" si="61"/>
        <v>0.11271585750388202</v>
      </c>
      <c r="M142" s="15">
        <f t="shared" si="62"/>
        <v>0.42336970085837394</v>
      </c>
      <c r="N142" s="15">
        <f t="shared" si="63"/>
        <v>0.1052054954126918</v>
      </c>
      <c r="O142" s="15">
        <f t="shared" si="64"/>
        <v>0.08552893496952972</v>
      </c>
      <c r="P142" s="15">
        <f t="shared" si="65"/>
        <v>0.07600561288563824</v>
      </c>
      <c r="Q142" s="15">
        <f t="shared" si="66"/>
        <v>0.050561759955258995</v>
      </c>
      <c r="R142" s="15">
        <f t="shared" si="67"/>
        <v>0.08074863060168147</v>
      </c>
      <c r="S142" s="15">
        <f t="shared" si="68"/>
        <v>0.06586400781294378</v>
      </c>
      <c r="T142" s="15">
        <f t="shared" si="69"/>
        <v>0.9999999999999999</v>
      </c>
      <c r="U142" s="11">
        <v>273165537</v>
      </c>
      <c r="V142" s="11">
        <v>67880426</v>
      </c>
      <c r="W142" s="11">
        <v>55184765</v>
      </c>
      <c r="X142" s="11">
        <v>49040151</v>
      </c>
      <c r="Y142" s="11">
        <v>32623332</v>
      </c>
      <c r="Z142" s="11">
        <v>72726243</v>
      </c>
      <c r="AA142" s="11">
        <v>52100429</v>
      </c>
      <c r="AB142" s="11">
        <v>42496610</v>
      </c>
      <c r="AC142" s="11">
        <v>645217493</v>
      </c>
    </row>
    <row r="143" spans="1:29" ht="12.75">
      <c r="A143" s="8" t="s">
        <v>29</v>
      </c>
      <c r="B143" s="6" t="s">
        <v>114</v>
      </c>
      <c r="C143" s="1" t="s">
        <v>115</v>
      </c>
      <c r="D143" s="8" t="s">
        <v>21</v>
      </c>
      <c r="E143" s="8">
        <v>15</v>
      </c>
      <c r="F143" s="4"/>
      <c r="G143" s="4" t="s">
        <v>22</v>
      </c>
      <c r="H143" s="4" t="s">
        <v>22</v>
      </c>
      <c r="I143" s="4"/>
      <c r="J143" s="9"/>
      <c r="K143" s="14">
        <f t="shared" si="60"/>
      </c>
      <c r="L143" s="15">
        <f t="shared" si="61"/>
        <v>0.05806392905607526</v>
      </c>
      <c r="M143" s="15">
        <f t="shared" si="62"/>
        <v>0.3880530413806381</v>
      </c>
      <c r="N143" s="15">
        <f t="shared" si="63"/>
        <v>0.22532340620963773</v>
      </c>
      <c r="O143" s="15">
        <f t="shared" si="64"/>
        <v>0.028083561041109716</v>
      </c>
      <c r="P143" s="15">
        <f t="shared" si="65"/>
        <v>0.11135651937441364</v>
      </c>
      <c r="Q143" s="15">
        <f t="shared" si="66"/>
        <v>0.0415097609055571</v>
      </c>
      <c r="R143" s="15">
        <f t="shared" si="67"/>
        <v>0.07225985449984776</v>
      </c>
      <c r="S143" s="15">
        <f t="shared" si="68"/>
        <v>0.07534992753272064</v>
      </c>
      <c r="T143" s="15">
        <f t="shared" si="69"/>
        <v>1</v>
      </c>
      <c r="U143" s="11">
        <v>159449361</v>
      </c>
      <c r="V143" s="11">
        <v>92584439</v>
      </c>
      <c r="W143" s="11">
        <v>11539417</v>
      </c>
      <c r="X143" s="11">
        <v>45755925</v>
      </c>
      <c r="Y143" s="11">
        <v>17056186</v>
      </c>
      <c r="Z143" s="11">
        <v>23858224</v>
      </c>
      <c r="AA143" s="11">
        <v>29691270</v>
      </c>
      <c r="AB143" s="11">
        <v>30960968</v>
      </c>
      <c r="AC143" s="11">
        <v>410895790</v>
      </c>
    </row>
    <row r="144" spans="1:29" ht="12.75">
      <c r="A144" s="8" t="s">
        <v>29</v>
      </c>
      <c r="B144" s="6" t="s">
        <v>170</v>
      </c>
      <c r="C144" s="1" t="s">
        <v>171</v>
      </c>
      <c r="D144" s="8" t="s">
        <v>21</v>
      </c>
      <c r="E144" s="8">
        <v>15</v>
      </c>
      <c r="F144" s="4"/>
      <c r="G144" s="4" t="s">
        <v>22</v>
      </c>
      <c r="H144" s="4" t="s">
        <v>22</v>
      </c>
      <c r="I144" s="4"/>
      <c r="J144" s="9"/>
      <c r="K144" s="14">
        <f t="shared" si="60"/>
      </c>
      <c r="L144" s="15">
        <f t="shared" si="61"/>
        <v>0.06700814907426146</v>
      </c>
      <c r="M144" s="15">
        <f t="shared" si="62"/>
        <v>0.30373788542760694</v>
      </c>
      <c r="N144" s="15">
        <f t="shared" si="63"/>
        <v>0.24828255329213308</v>
      </c>
      <c r="O144" s="15">
        <f t="shared" si="64"/>
        <v>0.1477759091900614</v>
      </c>
      <c r="P144" s="15">
        <f t="shared" si="65"/>
        <v>0.10443358449115571</v>
      </c>
      <c r="Q144" s="15">
        <f t="shared" si="66"/>
        <v>0.022780748455561457</v>
      </c>
      <c r="R144" s="15">
        <f t="shared" si="67"/>
        <v>0.07859570553568826</v>
      </c>
      <c r="S144" s="15">
        <f t="shared" si="68"/>
        <v>0.027385464533531675</v>
      </c>
      <c r="T144" s="15">
        <f t="shared" si="69"/>
        <v>0.9999999999999999</v>
      </c>
      <c r="U144" s="11">
        <v>133046716</v>
      </c>
      <c r="V144" s="11">
        <v>108755542</v>
      </c>
      <c r="W144" s="11">
        <v>64730481</v>
      </c>
      <c r="X144" s="11">
        <v>45745184</v>
      </c>
      <c r="Y144" s="11">
        <v>9978682</v>
      </c>
      <c r="Z144" s="11">
        <v>29351670</v>
      </c>
      <c r="AA144" s="11">
        <v>34427383</v>
      </c>
      <c r="AB144" s="11">
        <v>11995692</v>
      </c>
      <c r="AC144" s="11">
        <v>438031350</v>
      </c>
    </row>
    <row r="145" spans="1:29" ht="12.75">
      <c r="A145" s="8" t="s">
        <v>29</v>
      </c>
      <c r="B145" s="6" t="s">
        <v>180</v>
      </c>
      <c r="C145" s="1" t="s">
        <v>181</v>
      </c>
      <c r="D145" s="8" t="s">
        <v>21</v>
      </c>
      <c r="E145" s="8">
        <v>15</v>
      </c>
      <c r="F145" s="4"/>
      <c r="G145" s="4"/>
      <c r="H145" s="4" t="s">
        <v>22</v>
      </c>
      <c r="I145" s="4"/>
      <c r="J145" s="9"/>
      <c r="K145" s="14">
        <f t="shared" si="60"/>
      </c>
      <c r="L145" s="15"/>
      <c r="M145" s="15"/>
      <c r="N145" s="15"/>
      <c r="O145" s="15"/>
      <c r="P145" s="15"/>
      <c r="Q145" s="15"/>
      <c r="R145" s="15"/>
      <c r="S145" s="15"/>
      <c r="T145" s="15"/>
      <c r="U145" s="11"/>
      <c r="V145" s="11"/>
      <c r="W145" s="11"/>
      <c r="X145" s="11"/>
      <c r="Y145" s="11"/>
      <c r="Z145" s="11"/>
      <c r="AA145" s="11"/>
      <c r="AB145" s="11"/>
      <c r="AC145" s="11">
        <v>0</v>
      </c>
    </row>
    <row r="146" spans="1:29" ht="12.75">
      <c r="A146" s="8" t="s">
        <v>29</v>
      </c>
      <c r="B146" s="6" t="s">
        <v>230</v>
      </c>
      <c r="C146" s="1" t="s">
        <v>231</v>
      </c>
      <c r="D146" s="8" t="s">
        <v>21</v>
      </c>
      <c r="E146" s="8">
        <v>16</v>
      </c>
      <c r="F146" s="4"/>
      <c r="G146" s="4" t="s">
        <v>22</v>
      </c>
      <c r="H146" s="4" t="s">
        <v>22</v>
      </c>
      <c r="I146" s="4"/>
      <c r="J146" s="9"/>
      <c r="K146" s="14">
        <f t="shared" si="60"/>
      </c>
      <c r="L146" s="15">
        <f>IF(AC146&gt;0,Z146/AC146,"")</f>
        <v>0.09203389622121891</v>
      </c>
      <c r="M146" s="15">
        <f>U146/AC146</f>
        <v>0.4247499558849577</v>
      </c>
      <c r="N146" s="15">
        <f>V146/AC146</f>
        <v>0.15935516185735893</v>
      </c>
      <c r="O146" s="15">
        <f>W146/AC146</f>
        <v>0.07791741730313113</v>
      </c>
      <c r="P146" s="15">
        <f>X146/AC146</f>
        <v>0.08940073047445045</v>
      </c>
      <c r="Q146" s="15">
        <f>Y146/AC146</f>
        <v>0.05105025952119076</v>
      </c>
      <c r="R146" s="15">
        <f>AA146/AC146</f>
        <v>0.05480265300716664</v>
      </c>
      <c r="S146" s="15">
        <f>AB146/AC146</f>
        <v>0.050689925730525505</v>
      </c>
      <c r="T146" s="15">
        <f>SUM(L146:S146)</f>
        <v>1</v>
      </c>
      <c r="U146" s="11">
        <v>123125858</v>
      </c>
      <c r="V146" s="11">
        <v>46193627</v>
      </c>
      <c r="W146" s="11">
        <v>22586580</v>
      </c>
      <c r="X146" s="11">
        <v>25915345</v>
      </c>
      <c r="Y146" s="11">
        <v>14798370</v>
      </c>
      <c r="Z146" s="11">
        <v>26678643</v>
      </c>
      <c r="AA146" s="11">
        <v>15886108</v>
      </c>
      <c r="AB146" s="11">
        <v>14693917</v>
      </c>
      <c r="AC146" s="11">
        <v>289878448</v>
      </c>
    </row>
    <row r="147" spans="1:29" ht="12.75">
      <c r="A147" s="8" t="s">
        <v>29</v>
      </c>
      <c r="B147" s="6" t="s">
        <v>232</v>
      </c>
      <c r="C147" s="1" t="s">
        <v>233</v>
      </c>
      <c r="D147" s="8" t="s">
        <v>21</v>
      </c>
      <c r="E147" s="8">
        <v>15</v>
      </c>
      <c r="F147" s="4"/>
      <c r="G147" s="4"/>
      <c r="H147" s="4" t="s">
        <v>22</v>
      </c>
      <c r="I147" s="4"/>
      <c r="J147" s="9"/>
      <c r="K147" s="14">
        <f t="shared" si="60"/>
      </c>
      <c r="L147" s="15">
        <f>IF(AC147&gt;0,Z147/AC147,"")</f>
      </c>
      <c r="M147" s="15"/>
      <c r="N147" s="15"/>
      <c r="O147" s="15"/>
      <c r="P147" s="15"/>
      <c r="Q147" s="15"/>
      <c r="R147" s="15"/>
      <c r="S147" s="15"/>
      <c r="T147" s="15"/>
      <c r="U147" s="11"/>
      <c r="V147" s="11"/>
      <c r="W147" s="11"/>
      <c r="X147" s="11"/>
      <c r="Y147" s="11"/>
      <c r="Z147" s="11"/>
      <c r="AA147" s="11"/>
      <c r="AB147" s="11"/>
      <c r="AC147" s="11">
        <v>0</v>
      </c>
    </row>
    <row r="148" spans="1:29" ht="12.75">
      <c r="A148" s="8" t="s">
        <v>29</v>
      </c>
      <c r="B148" s="6" t="s">
        <v>258</v>
      </c>
      <c r="C148" s="1" t="s">
        <v>259</v>
      </c>
      <c r="D148" s="8" t="s">
        <v>21</v>
      </c>
      <c r="E148" s="8">
        <v>15</v>
      </c>
      <c r="F148" s="4"/>
      <c r="G148" s="4" t="s">
        <v>22</v>
      </c>
      <c r="H148" s="4" t="s">
        <v>22</v>
      </c>
      <c r="I148" s="4" t="s">
        <v>23</v>
      </c>
      <c r="J148" s="9"/>
      <c r="K148" s="14">
        <f t="shared" si="60"/>
      </c>
      <c r="L148" s="86">
        <f>IF(AC148&gt;0,Z148/AC148,"")</f>
        <v>0.06768785434370808</v>
      </c>
      <c r="M148" s="86">
        <f>U148/AC148</f>
        <v>0.37002678711423737</v>
      </c>
      <c r="N148" s="86">
        <f>V148/AC148</f>
        <v>0.26952374596254486</v>
      </c>
      <c r="O148" s="86">
        <f>W148/AC148</f>
        <v>0.02937667606105155</v>
      </c>
      <c r="P148" s="86">
        <f>X148/AC148</f>
        <v>0.08101752241178746</v>
      </c>
      <c r="Q148" s="86">
        <f>Y148/AC148</f>
        <v>0.032247152400979494</v>
      </c>
      <c r="R148" s="86">
        <f>AA148/AC148</f>
        <v>0.09457153938956075</v>
      </c>
      <c r="S148" s="86">
        <f>AB148/AC148</f>
        <v>0.05554872231613048</v>
      </c>
      <c r="T148" s="87">
        <f>SUM(L148:S148)</f>
        <v>1.0000000000000002</v>
      </c>
      <c r="U148" s="11">
        <v>416336999</v>
      </c>
      <c r="V148" s="11">
        <v>303255633</v>
      </c>
      <c r="W148" s="11">
        <v>33053275</v>
      </c>
      <c r="X148" s="11">
        <v>91157163</v>
      </c>
      <c r="Y148" s="11">
        <v>36283002</v>
      </c>
      <c r="Z148" s="11">
        <v>76159238</v>
      </c>
      <c r="AA148" s="11">
        <v>106407515</v>
      </c>
      <c r="AB148" s="11">
        <v>62500849</v>
      </c>
      <c r="AC148" s="11">
        <v>1125153674</v>
      </c>
    </row>
    <row r="149" spans="1:29" ht="12.75">
      <c r="A149" s="8"/>
      <c r="B149" s="6"/>
      <c r="C149" s="1"/>
      <c r="D149" s="8"/>
      <c r="E149" s="8"/>
      <c r="F149" s="4"/>
      <c r="G149" s="4"/>
      <c r="H149" s="4"/>
      <c r="I149" s="4"/>
      <c r="J149" s="9"/>
      <c r="K149" s="14"/>
      <c r="L149" s="87">
        <f>SUM(L139:L148)</f>
        <v>0.5969781684269077</v>
      </c>
      <c r="M149" s="87">
        <f aca="true" t="shared" si="70" ref="M149:T149">SUM(M139:M148)</f>
        <v>3.04401053633247</v>
      </c>
      <c r="N149" s="87">
        <f t="shared" si="70"/>
        <v>1.811687070507998</v>
      </c>
      <c r="O149" s="87">
        <f t="shared" si="70"/>
        <v>0.42765193360745707</v>
      </c>
      <c r="P149" s="87">
        <f t="shared" si="70"/>
        <v>0.6881120636797767</v>
      </c>
      <c r="Q149" s="87">
        <f t="shared" si="70"/>
        <v>0.45495501041382863</v>
      </c>
      <c r="R149" s="87">
        <f t="shared" si="70"/>
        <v>0.5444234336248006</v>
      </c>
      <c r="S149" s="87">
        <f t="shared" si="70"/>
        <v>0.4321817834067614</v>
      </c>
      <c r="T149" s="87">
        <f t="shared" si="70"/>
        <v>8</v>
      </c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3.5" thickBot="1">
      <c r="A150" s="8"/>
      <c r="B150" s="6"/>
      <c r="C150" s="1"/>
      <c r="D150" s="8"/>
      <c r="E150" s="8"/>
      <c r="F150" s="4"/>
      <c r="G150" s="4"/>
      <c r="H150" s="4"/>
      <c r="I150" s="4"/>
      <c r="J150" s="9"/>
      <c r="K150" s="14"/>
      <c r="L150" s="88">
        <f>L149/8</f>
        <v>0.07462227105336346</v>
      </c>
      <c r="M150" s="88">
        <f aca="true" t="shared" si="71" ref="M150:S150">M149/8</f>
        <v>0.38050131704155876</v>
      </c>
      <c r="N150" s="88">
        <f t="shared" si="71"/>
        <v>0.22646088381349974</v>
      </c>
      <c r="O150" s="88">
        <f t="shared" si="71"/>
        <v>0.053456491700932134</v>
      </c>
      <c r="P150" s="88">
        <f t="shared" si="71"/>
        <v>0.08601400795997209</v>
      </c>
      <c r="Q150" s="88">
        <f t="shared" si="71"/>
        <v>0.05686937630172858</v>
      </c>
      <c r="R150" s="88">
        <f t="shared" si="71"/>
        <v>0.06805292920310008</v>
      </c>
      <c r="S150" s="88">
        <f t="shared" si="71"/>
        <v>0.054022722925845174</v>
      </c>
      <c r="T150" s="88">
        <f>SUM(L150:S150)</f>
        <v>1</v>
      </c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3.5" thickTop="1">
      <c r="A151" s="8"/>
      <c r="B151" s="6"/>
      <c r="C151" s="1"/>
      <c r="D151" s="8"/>
      <c r="E151" s="8"/>
      <c r="F151" s="89"/>
      <c r="G151" s="89"/>
      <c r="H151" s="89" t="s">
        <v>351</v>
      </c>
      <c r="I151" s="89"/>
      <c r="J151" s="90"/>
      <c r="K151" s="91"/>
      <c r="L151" s="92"/>
      <c r="M151" s="92">
        <f>M150+N150+O150</f>
        <v>0.6604186925559906</v>
      </c>
      <c r="N151" s="15"/>
      <c r="O151" s="15"/>
      <c r="P151" s="15"/>
      <c r="Q151" s="15"/>
      <c r="R151" s="15"/>
      <c r="S151" s="15"/>
      <c r="T151" s="15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2.75">
      <c r="A152" s="8" t="s">
        <v>29</v>
      </c>
      <c r="B152" s="6" t="s">
        <v>48</v>
      </c>
      <c r="C152" s="1" t="s">
        <v>49</v>
      </c>
      <c r="D152" s="8" t="s">
        <v>25</v>
      </c>
      <c r="E152" s="8">
        <v>15</v>
      </c>
      <c r="F152" s="4"/>
      <c r="G152" s="4"/>
      <c r="H152" s="4" t="s">
        <v>22</v>
      </c>
      <c r="I152" s="4"/>
      <c r="J152" s="9">
        <v>31498</v>
      </c>
      <c r="K152" s="14">
        <f aca="true" t="shared" si="72" ref="K152:K161">IF(J152&gt;0,U152/J152,"")</f>
        <v>13411.200711156263</v>
      </c>
      <c r="L152" s="15">
        <f aca="true" t="shared" si="73" ref="L152:L157">IF(AC152&gt;0,Z152/AC152,"")</f>
        <v>0.07729593160400892</v>
      </c>
      <c r="M152" s="15">
        <f aca="true" t="shared" si="74" ref="M152:M157">U152/AC152</f>
        <v>0.3372110752331954</v>
      </c>
      <c r="N152" s="15">
        <f aca="true" t="shared" si="75" ref="N152:N157">V152/AC152</f>
        <v>0.29922527650165043</v>
      </c>
      <c r="O152" s="15">
        <f aca="true" t="shared" si="76" ref="O152:O157">W152/AC152</f>
        <v>0.03983459793007931</v>
      </c>
      <c r="P152" s="15">
        <f aca="true" t="shared" si="77" ref="P152:P157">X152/AC152</f>
        <v>0.06452756235506364</v>
      </c>
      <c r="Q152" s="15">
        <f aca="true" t="shared" si="78" ref="Q152:Q157">Y152/AC152</f>
        <v>0.07704447575446734</v>
      </c>
      <c r="R152" s="15">
        <f aca="true" t="shared" si="79" ref="R152:R157">AA152/AC152</f>
        <v>0.0501243309478289</v>
      </c>
      <c r="S152" s="15">
        <f aca="true" t="shared" si="80" ref="S152:S157">AB152/AC152</f>
        <v>0.0547367496737061</v>
      </c>
      <c r="T152" s="15">
        <f aca="true" t="shared" si="81" ref="T152:T157">SUM(L152:S152)</f>
        <v>1</v>
      </c>
      <c r="U152" s="11">
        <v>422426000</v>
      </c>
      <c r="V152" s="11">
        <v>374841000</v>
      </c>
      <c r="W152" s="11">
        <v>49901000</v>
      </c>
      <c r="X152" s="11">
        <v>80834000</v>
      </c>
      <c r="Y152" s="11">
        <v>96514000</v>
      </c>
      <c r="Z152" s="11">
        <v>96829000</v>
      </c>
      <c r="AA152" s="11">
        <v>62791000</v>
      </c>
      <c r="AB152" s="11">
        <v>68569000</v>
      </c>
      <c r="AC152" s="11">
        <v>1252705000</v>
      </c>
    </row>
    <row r="153" spans="1:29" ht="12.75">
      <c r="A153" s="8" t="s">
        <v>29</v>
      </c>
      <c r="B153" s="6" t="s">
        <v>60</v>
      </c>
      <c r="C153" s="1" t="s">
        <v>61</v>
      </c>
      <c r="D153" s="8" t="s">
        <v>25</v>
      </c>
      <c r="E153" s="8">
        <v>15</v>
      </c>
      <c r="F153" s="4"/>
      <c r="G153" s="4"/>
      <c r="H153" s="4" t="s">
        <v>22</v>
      </c>
      <c r="I153" s="4"/>
      <c r="J153" s="9">
        <v>20358</v>
      </c>
      <c r="K153" s="14">
        <f t="shared" si="72"/>
        <v>7733.569112879458</v>
      </c>
      <c r="L153" s="15">
        <f t="shared" si="73"/>
        <v>0.07258895617747196</v>
      </c>
      <c r="M153" s="15">
        <f t="shared" si="74"/>
        <v>0.3519572929870095</v>
      </c>
      <c r="N153" s="15">
        <f t="shared" si="75"/>
        <v>0.24210476899449396</v>
      </c>
      <c r="O153" s="15">
        <f t="shared" si="76"/>
        <v>0.012053821924453477</v>
      </c>
      <c r="P153" s="15">
        <f t="shared" si="77"/>
        <v>0.06917534599968256</v>
      </c>
      <c r="Q153" s="15">
        <f t="shared" si="78"/>
        <v>0.09583816760445937</v>
      </c>
      <c r="R153" s="15">
        <f t="shared" si="79"/>
        <v>0.07303158539502422</v>
      </c>
      <c r="S153" s="15">
        <f t="shared" si="80"/>
        <v>0.08325006091740494</v>
      </c>
      <c r="T153" s="15">
        <f t="shared" si="81"/>
        <v>1</v>
      </c>
      <c r="U153" s="11">
        <v>157440000</v>
      </c>
      <c r="V153" s="11">
        <v>108300000</v>
      </c>
      <c r="W153" s="11">
        <v>5392000</v>
      </c>
      <c r="X153" s="11">
        <v>30944000</v>
      </c>
      <c r="Y153" s="11">
        <v>42871000</v>
      </c>
      <c r="Z153" s="11">
        <v>32471000</v>
      </c>
      <c r="AA153" s="11">
        <v>32669000</v>
      </c>
      <c r="AB153" s="11">
        <v>37240000</v>
      </c>
      <c r="AC153" s="11">
        <v>447327000</v>
      </c>
    </row>
    <row r="154" spans="1:29" ht="12.75">
      <c r="A154" s="8" t="s">
        <v>29</v>
      </c>
      <c r="B154" s="6" t="s">
        <v>68</v>
      </c>
      <c r="C154" s="1" t="s">
        <v>69</v>
      </c>
      <c r="D154" s="8" t="s">
        <v>25</v>
      </c>
      <c r="E154" s="8">
        <v>15</v>
      </c>
      <c r="F154" s="4"/>
      <c r="G154" s="4" t="s">
        <v>22</v>
      </c>
      <c r="H154" s="4" t="s">
        <v>22</v>
      </c>
      <c r="I154" s="4" t="s">
        <v>23</v>
      </c>
      <c r="J154" s="9">
        <v>28489</v>
      </c>
      <c r="K154" s="14">
        <f t="shared" si="72"/>
        <v>7670.689388886939</v>
      </c>
      <c r="L154" s="15">
        <f t="shared" si="73"/>
        <v>0.036337205741871846</v>
      </c>
      <c r="M154" s="15">
        <f t="shared" si="74"/>
        <v>0.3893163918137252</v>
      </c>
      <c r="N154" s="15">
        <f t="shared" si="75"/>
        <v>0.30971886989100206</v>
      </c>
      <c r="O154" s="15">
        <f t="shared" si="76"/>
        <v>0.004676171691199166</v>
      </c>
      <c r="P154" s="15">
        <f t="shared" si="77"/>
        <v>0.0819374828197853</v>
      </c>
      <c r="Q154" s="15">
        <f t="shared" si="78"/>
        <v>0.07793468352917936</v>
      </c>
      <c r="R154" s="15">
        <f t="shared" si="79"/>
        <v>0.0688603483708084</v>
      </c>
      <c r="S154" s="15">
        <f t="shared" si="80"/>
        <v>0.031218846142428657</v>
      </c>
      <c r="T154" s="15">
        <f t="shared" si="81"/>
        <v>0.9999999999999999</v>
      </c>
      <c r="U154" s="11">
        <v>218530270</v>
      </c>
      <c r="V154" s="11">
        <v>173850754</v>
      </c>
      <c r="W154" s="11">
        <v>2624819</v>
      </c>
      <c r="X154" s="11">
        <v>45992978</v>
      </c>
      <c r="Y154" s="11">
        <v>43746135</v>
      </c>
      <c r="Z154" s="11">
        <v>20396725</v>
      </c>
      <c r="AA154" s="11">
        <v>38652548</v>
      </c>
      <c r="AB154" s="11">
        <v>17523698</v>
      </c>
      <c r="AC154" s="11">
        <v>561317927</v>
      </c>
    </row>
    <row r="155" spans="1:29" ht="12.75">
      <c r="A155" s="8" t="s">
        <v>29</v>
      </c>
      <c r="B155" s="6" t="s">
        <v>108</v>
      </c>
      <c r="C155" s="1" t="s">
        <v>109</v>
      </c>
      <c r="D155" s="8" t="s">
        <v>25</v>
      </c>
      <c r="E155" s="8">
        <v>15</v>
      </c>
      <c r="F155" s="4"/>
      <c r="G155" s="4"/>
      <c r="H155" s="4" t="s">
        <v>22</v>
      </c>
      <c r="I155" s="4"/>
      <c r="J155" s="9">
        <v>35667</v>
      </c>
      <c r="K155" s="14">
        <f t="shared" si="72"/>
        <v>7354.762357361146</v>
      </c>
      <c r="L155" s="15">
        <f t="shared" si="73"/>
        <v>0.12887367907821715</v>
      </c>
      <c r="M155" s="15">
        <f t="shared" si="74"/>
        <v>0.40691118258157494</v>
      </c>
      <c r="N155" s="15">
        <f t="shared" si="75"/>
        <v>0.11133700077578007</v>
      </c>
      <c r="O155" s="15">
        <f t="shared" si="76"/>
        <v>0.07888466769305666</v>
      </c>
      <c r="P155" s="15">
        <f t="shared" si="77"/>
        <v>0.08056869928740291</v>
      </c>
      <c r="Q155" s="15">
        <f t="shared" si="78"/>
        <v>0.05217717438224408</v>
      </c>
      <c r="R155" s="15">
        <f t="shared" si="79"/>
        <v>0.07415227272910595</v>
      </c>
      <c r="S155" s="15">
        <f t="shared" si="80"/>
        <v>0.06709532347261822</v>
      </c>
      <c r="T155" s="15">
        <f t="shared" si="81"/>
        <v>1</v>
      </c>
      <c r="U155" s="11">
        <v>262322309</v>
      </c>
      <c r="V155" s="11">
        <v>71775317</v>
      </c>
      <c r="W155" s="11">
        <v>50854361</v>
      </c>
      <c r="X155" s="11">
        <v>51940001</v>
      </c>
      <c r="Y155" s="11">
        <v>33636915</v>
      </c>
      <c r="Z155" s="11">
        <v>83080639</v>
      </c>
      <c r="AA155" s="11">
        <v>47803541</v>
      </c>
      <c r="AB155" s="11">
        <v>43254157</v>
      </c>
      <c r="AC155" s="11">
        <v>644667240</v>
      </c>
    </row>
    <row r="156" spans="1:29" ht="12.75">
      <c r="A156" s="8" t="s">
        <v>29</v>
      </c>
      <c r="B156" s="6" t="s">
        <v>114</v>
      </c>
      <c r="C156" s="1" t="s">
        <v>115</v>
      </c>
      <c r="D156" s="8" t="s">
        <v>25</v>
      </c>
      <c r="E156" s="8">
        <v>15</v>
      </c>
      <c r="F156" s="4"/>
      <c r="G156" s="4" t="s">
        <v>22</v>
      </c>
      <c r="H156" s="4" t="s">
        <v>22</v>
      </c>
      <c r="I156" s="4"/>
      <c r="J156" s="9">
        <v>23262</v>
      </c>
      <c r="K156" s="14">
        <f t="shared" si="72"/>
        <v>7297.710085117359</v>
      </c>
      <c r="L156" s="15">
        <f t="shared" si="73"/>
        <v>0.055937274043569234</v>
      </c>
      <c r="M156" s="15">
        <f t="shared" si="74"/>
        <v>0.3859144982241339</v>
      </c>
      <c r="N156" s="15">
        <f t="shared" si="75"/>
        <v>0.2205441882318648</v>
      </c>
      <c r="O156" s="15">
        <f t="shared" si="76"/>
        <v>0.04177715471477231</v>
      </c>
      <c r="P156" s="15">
        <f t="shared" si="77"/>
        <v>0.10557925896368264</v>
      </c>
      <c r="Q156" s="15">
        <f t="shared" si="78"/>
        <v>0.04077402768111754</v>
      </c>
      <c r="R156" s="15">
        <f t="shared" si="79"/>
        <v>0.07330627277614338</v>
      </c>
      <c r="S156" s="15">
        <f t="shared" si="80"/>
        <v>0.07616732536471621</v>
      </c>
      <c r="T156" s="15">
        <f t="shared" si="81"/>
        <v>0.9999999999999998</v>
      </c>
      <c r="U156" s="11">
        <v>169759332</v>
      </c>
      <c r="V156" s="11">
        <v>97014842</v>
      </c>
      <c r="W156" s="11">
        <v>18377288</v>
      </c>
      <c r="X156" s="11">
        <v>46443097</v>
      </c>
      <c r="Y156" s="11">
        <v>17936024</v>
      </c>
      <c r="Z156" s="11">
        <v>24606161</v>
      </c>
      <c r="AA156" s="11">
        <v>32246583</v>
      </c>
      <c r="AB156" s="11">
        <v>33505127</v>
      </c>
      <c r="AC156" s="11">
        <v>439888454</v>
      </c>
    </row>
    <row r="157" spans="1:29" ht="12.75">
      <c r="A157" s="8" t="s">
        <v>29</v>
      </c>
      <c r="B157" s="6" t="s">
        <v>170</v>
      </c>
      <c r="C157" s="1" t="s">
        <v>171</v>
      </c>
      <c r="D157" s="8" t="s">
        <v>25</v>
      </c>
      <c r="E157" s="8">
        <v>15</v>
      </c>
      <c r="F157" s="4"/>
      <c r="G157" s="4" t="s">
        <v>22</v>
      </c>
      <c r="H157" s="4" t="s">
        <v>22</v>
      </c>
      <c r="I157" s="4"/>
      <c r="J157" s="9">
        <v>20235</v>
      </c>
      <c r="K157" s="14">
        <f t="shared" si="72"/>
        <v>6482.799061032864</v>
      </c>
      <c r="L157" s="15">
        <f t="shared" si="73"/>
        <v>0.06803926802023327</v>
      </c>
      <c r="M157" s="15">
        <f t="shared" si="74"/>
        <v>0.29266593129370383</v>
      </c>
      <c r="N157" s="15">
        <f t="shared" si="75"/>
        <v>0.2599989615870284</v>
      </c>
      <c r="O157" s="15">
        <f t="shared" si="76"/>
        <v>0.13962093562632932</v>
      </c>
      <c r="P157" s="15">
        <f t="shared" si="77"/>
        <v>0.10515560215900299</v>
      </c>
      <c r="Q157" s="15">
        <f t="shared" si="78"/>
        <v>0.019953152992936693</v>
      </c>
      <c r="R157" s="15">
        <f t="shared" si="79"/>
        <v>0.0850896837285551</v>
      </c>
      <c r="S157" s="15">
        <f t="shared" si="80"/>
        <v>0.02947646459221038</v>
      </c>
      <c r="T157" s="15">
        <f t="shared" si="81"/>
        <v>0.9999999999999999</v>
      </c>
      <c r="U157" s="11">
        <v>131179439</v>
      </c>
      <c r="V157" s="11">
        <v>116537370</v>
      </c>
      <c r="W157" s="11">
        <v>62581237</v>
      </c>
      <c r="X157" s="11">
        <v>47133101</v>
      </c>
      <c r="Y157" s="11">
        <v>8943451</v>
      </c>
      <c r="Z157" s="11">
        <v>30496727</v>
      </c>
      <c r="AA157" s="11">
        <v>38139106</v>
      </c>
      <c r="AB157" s="11">
        <v>13212013</v>
      </c>
      <c r="AC157" s="11">
        <v>448222444</v>
      </c>
    </row>
    <row r="158" spans="1:29" ht="12.75">
      <c r="A158" s="8" t="s">
        <v>29</v>
      </c>
      <c r="B158" s="6" t="s">
        <v>180</v>
      </c>
      <c r="C158" s="1" t="s">
        <v>181</v>
      </c>
      <c r="D158" s="8" t="s">
        <v>25</v>
      </c>
      <c r="E158" s="8">
        <v>15</v>
      </c>
      <c r="F158" s="4"/>
      <c r="G158" s="4"/>
      <c r="H158" s="4" t="s">
        <v>22</v>
      </c>
      <c r="I158" s="4"/>
      <c r="J158" s="9">
        <v>31234</v>
      </c>
      <c r="K158" s="14">
        <f t="shared" si="72"/>
        <v>0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11"/>
      <c r="V158" s="11"/>
      <c r="W158" s="11"/>
      <c r="X158" s="11"/>
      <c r="Y158" s="11"/>
      <c r="Z158" s="11"/>
      <c r="AA158" s="11"/>
      <c r="AB158" s="11"/>
      <c r="AC158" s="11">
        <v>0</v>
      </c>
    </row>
    <row r="159" spans="1:29" ht="12.75">
      <c r="A159" s="8" t="s">
        <v>29</v>
      </c>
      <c r="B159" s="6" t="s">
        <v>230</v>
      </c>
      <c r="C159" s="1" t="s">
        <v>231</v>
      </c>
      <c r="D159" s="8" t="s">
        <v>25</v>
      </c>
      <c r="E159" s="8">
        <v>16</v>
      </c>
      <c r="F159" s="4"/>
      <c r="G159" s="4" t="s">
        <v>22</v>
      </c>
      <c r="H159" s="4" t="s">
        <v>22</v>
      </c>
      <c r="I159" s="4"/>
      <c r="J159" s="9">
        <v>18416</v>
      </c>
      <c r="K159" s="14">
        <f t="shared" si="72"/>
        <v>6907.892539096438</v>
      </c>
      <c r="L159" s="15">
        <f>IF(AC159&gt;0,Z159/AC159,"")</f>
        <v>0.10091305659125208</v>
      </c>
      <c r="M159" s="15">
        <f>U159/AC159</f>
        <v>0.4082626645781225</v>
      </c>
      <c r="N159" s="15">
        <f>V159/AC159</f>
        <v>0.17006753737991506</v>
      </c>
      <c r="O159" s="15">
        <f>W159/AC159</f>
        <v>0.07354803063789873</v>
      </c>
      <c r="P159" s="15">
        <f>X159/AC159</f>
        <v>0.08083053811526493</v>
      </c>
      <c r="Q159" s="15">
        <f>Y159/AC159</f>
        <v>0.07229311532829107</v>
      </c>
      <c r="R159" s="15">
        <f>AA159/AC159</f>
        <v>0.05455277809032855</v>
      </c>
      <c r="S159" s="15">
        <f>AB159/AC159</f>
        <v>0.039532279278927045</v>
      </c>
      <c r="T159" s="15">
        <f>SUM(L159:S159)</f>
        <v>1</v>
      </c>
      <c r="U159" s="11">
        <v>127215749</v>
      </c>
      <c r="V159" s="11">
        <v>52993504</v>
      </c>
      <c r="W159" s="11">
        <v>22917765</v>
      </c>
      <c r="X159" s="11">
        <v>25187014</v>
      </c>
      <c r="Y159" s="11">
        <v>22526730</v>
      </c>
      <c r="Z159" s="11">
        <v>31444781</v>
      </c>
      <c r="AA159" s="11">
        <v>16998793</v>
      </c>
      <c r="AB159" s="11">
        <v>12318365</v>
      </c>
      <c r="AC159" s="11">
        <v>311602701</v>
      </c>
    </row>
    <row r="160" spans="1:29" ht="12.75">
      <c r="A160" s="8" t="s">
        <v>29</v>
      </c>
      <c r="B160" s="6" t="s">
        <v>232</v>
      </c>
      <c r="C160" s="1" t="s">
        <v>233</v>
      </c>
      <c r="D160" s="8" t="s">
        <v>25</v>
      </c>
      <c r="E160" s="8">
        <v>15</v>
      </c>
      <c r="F160" s="4"/>
      <c r="G160" s="4"/>
      <c r="H160" s="4" t="s">
        <v>22</v>
      </c>
      <c r="I160" s="4"/>
      <c r="J160" s="9">
        <v>39911</v>
      </c>
      <c r="K160" s="14">
        <f t="shared" si="72"/>
        <v>0</v>
      </c>
      <c r="L160" s="15">
        <f>IF(AC160&gt;0,Z160/AC160,"")</f>
      </c>
      <c r="M160" s="15"/>
      <c r="N160" s="15"/>
      <c r="O160" s="15"/>
      <c r="P160" s="15"/>
      <c r="Q160" s="15"/>
      <c r="R160" s="15"/>
      <c r="S160" s="15"/>
      <c r="T160" s="15"/>
      <c r="U160" s="11"/>
      <c r="V160" s="11"/>
      <c r="W160" s="11"/>
      <c r="X160" s="11"/>
      <c r="Y160" s="11"/>
      <c r="Z160" s="11"/>
      <c r="AA160" s="11"/>
      <c r="AB160" s="11"/>
      <c r="AC160" s="11">
        <v>0</v>
      </c>
    </row>
    <row r="161" spans="1:29" ht="12.75">
      <c r="A161" s="8" t="s">
        <v>29</v>
      </c>
      <c r="B161" s="6" t="s">
        <v>258</v>
      </c>
      <c r="C161" s="1" t="s">
        <v>259</v>
      </c>
      <c r="D161" s="8" t="s">
        <v>25</v>
      </c>
      <c r="E161" s="8">
        <v>15</v>
      </c>
      <c r="F161" s="4"/>
      <c r="G161" s="4" t="s">
        <v>22</v>
      </c>
      <c r="H161" s="4" t="s">
        <v>22</v>
      </c>
      <c r="I161" s="4" t="s">
        <v>23</v>
      </c>
      <c r="J161" s="9">
        <v>48397</v>
      </c>
      <c r="K161" s="14">
        <f t="shared" si="72"/>
        <v>8504.442341467446</v>
      </c>
      <c r="L161" s="86">
        <f>IF(AC161&gt;0,Z161/AC161,"")</f>
        <v>0.06254442455232952</v>
      </c>
      <c r="M161" s="86">
        <f>U161/AC161</f>
        <v>0.3593594230363415</v>
      </c>
      <c r="N161" s="86">
        <f>V161/AC161</f>
        <v>0.26989803147514463</v>
      </c>
      <c r="O161" s="86">
        <f>W161/AC161</f>
        <v>0.03702754134636736</v>
      </c>
      <c r="P161" s="86">
        <f>X161/AC161</f>
        <v>0.08461603860201933</v>
      </c>
      <c r="Q161" s="86">
        <f>Y161/AC161</f>
        <v>0.03248619012019164</v>
      </c>
      <c r="R161" s="86">
        <f>AA161/AC161</f>
        <v>0.09505307782895671</v>
      </c>
      <c r="S161" s="86">
        <f>AB161/AC161</f>
        <v>0.05901527303864931</v>
      </c>
      <c r="T161" s="86">
        <f>SUM(L161:S161)</f>
        <v>0.9999999999999998</v>
      </c>
      <c r="U161" s="11">
        <v>411589496</v>
      </c>
      <c r="V161" s="11">
        <v>309125593</v>
      </c>
      <c r="W161" s="11">
        <v>42409204</v>
      </c>
      <c r="X161" s="11">
        <v>96914316</v>
      </c>
      <c r="Y161" s="11">
        <v>37207803</v>
      </c>
      <c r="Z161" s="11">
        <v>71634766</v>
      </c>
      <c r="AA161" s="11">
        <v>108868297</v>
      </c>
      <c r="AB161" s="11">
        <v>67592680</v>
      </c>
      <c r="AC161" s="11">
        <v>1145342155</v>
      </c>
    </row>
    <row r="162" spans="1:29" ht="12.75">
      <c r="A162" s="8"/>
      <c r="B162" s="6"/>
      <c r="C162" s="1"/>
      <c r="D162" s="8"/>
      <c r="E162" s="8"/>
      <c r="F162" s="4"/>
      <c r="G162" s="4"/>
      <c r="H162" s="4"/>
      <c r="I162" s="4"/>
      <c r="J162" s="9"/>
      <c r="K162" s="14"/>
      <c r="L162" s="15">
        <f>SUM(L152:L161)</f>
        <v>0.602529795808954</v>
      </c>
      <c r="M162" s="15">
        <f aca="true" t="shared" si="82" ref="M162:T162">SUM(M152:M161)</f>
        <v>2.9315984597478066</v>
      </c>
      <c r="N162" s="15">
        <f t="shared" si="82"/>
        <v>1.8828946348368794</v>
      </c>
      <c r="O162" s="15">
        <f t="shared" si="82"/>
        <v>0.42742292156415634</v>
      </c>
      <c r="P162" s="15">
        <f t="shared" si="82"/>
        <v>0.6723905283019043</v>
      </c>
      <c r="Q162" s="15">
        <f t="shared" si="82"/>
        <v>0.46850098739288715</v>
      </c>
      <c r="R162" s="15">
        <f t="shared" si="82"/>
        <v>0.5741703498667512</v>
      </c>
      <c r="S162" s="15">
        <f t="shared" si="82"/>
        <v>0.44049232248066084</v>
      </c>
      <c r="T162" s="15">
        <f t="shared" si="82"/>
        <v>8</v>
      </c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3.5" thickBot="1">
      <c r="A163" s="8"/>
      <c r="B163" s="6"/>
      <c r="C163" s="1"/>
      <c r="D163" s="8"/>
      <c r="E163" s="8"/>
      <c r="F163" s="4"/>
      <c r="G163" s="4"/>
      <c r="H163" s="4"/>
      <c r="I163" s="4"/>
      <c r="J163" s="9"/>
      <c r="K163" s="14"/>
      <c r="L163" s="88">
        <f>L162/8</f>
        <v>0.07531622447611926</v>
      </c>
      <c r="M163" s="88">
        <f aca="true" t="shared" si="83" ref="M163:S163">M162/8</f>
        <v>0.36644980746847583</v>
      </c>
      <c r="N163" s="88">
        <f t="shared" si="83"/>
        <v>0.23536182935460992</v>
      </c>
      <c r="O163" s="88">
        <f t="shared" si="83"/>
        <v>0.05342786519551954</v>
      </c>
      <c r="P163" s="88">
        <f t="shared" si="83"/>
        <v>0.08404881603773803</v>
      </c>
      <c r="Q163" s="88">
        <f t="shared" si="83"/>
        <v>0.05856262342411089</v>
      </c>
      <c r="R163" s="88">
        <f t="shared" si="83"/>
        <v>0.0717712937333439</v>
      </c>
      <c r="S163" s="88">
        <f t="shared" si="83"/>
        <v>0.055061540310082605</v>
      </c>
      <c r="T163" s="88">
        <f>SUM(L163:S163)</f>
        <v>1</v>
      </c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3.5" thickTop="1">
      <c r="A164" s="8"/>
      <c r="B164" s="6"/>
      <c r="C164" s="1"/>
      <c r="D164" s="8"/>
      <c r="E164" s="8"/>
      <c r="F164" s="89"/>
      <c r="G164" s="89"/>
      <c r="H164" s="89" t="s">
        <v>351</v>
      </c>
      <c r="I164" s="89"/>
      <c r="J164" s="90"/>
      <c r="K164" s="91"/>
      <c r="L164" s="92"/>
      <c r="M164" s="92">
        <f>M163+N163+O163</f>
        <v>0.6552395020186053</v>
      </c>
      <c r="N164" s="15"/>
      <c r="O164" s="15"/>
      <c r="P164" s="15"/>
      <c r="Q164" s="15"/>
      <c r="R164" s="15"/>
      <c r="S164" s="15"/>
      <c r="T164" s="15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2.75">
      <c r="A165" s="8" t="s">
        <v>29</v>
      </c>
      <c r="B165" s="6" t="s">
        <v>48</v>
      </c>
      <c r="C165" s="1" t="s">
        <v>49</v>
      </c>
      <c r="D165" s="8" t="s">
        <v>26</v>
      </c>
      <c r="E165" s="8">
        <v>15</v>
      </c>
      <c r="F165" s="4"/>
      <c r="G165" s="4"/>
      <c r="H165" s="4" t="s">
        <v>22</v>
      </c>
      <c r="I165" s="4"/>
      <c r="J165" s="9">
        <v>31244</v>
      </c>
      <c r="K165" s="14">
        <f aca="true" t="shared" si="84" ref="K165:K174">IF(J165&gt;0,U165/J165,"")</f>
        <v>14101.139418768404</v>
      </c>
      <c r="L165" s="15">
        <f aca="true" t="shared" si="85" ref="L165:L174">IF(AC165&gt;0,Z165/AC165,"")</f>
        <v>0.0760415465737881</v>
      </c>
      <c r="M165" s="15">
        <f aca="true" t="shared" si="86" ref="M165:M172">U165/AC165</f>
        <v>0.3341686741139421</v>
      </c>
      <c r="N165" s="15">
        <f aca="true" t="shared" si="87" ref="N165:N172">V165/AC165</f>
        <v>0.30301632858625144</v>
      </c>
      <c r="O165" s="15">
        <f aca="true" t="shared" si="88" ref="O165:O172">W165/AC165</f>
        <v>0.03604075775319624</v>
      </c>
      <c r="P165" s="15">
        <f aca="true" t="shared" si="89" ref="P165:P172">X165/AC165</f>
        <v>0.06562456387323046</v>
      </c>
      <c r="Q165" s="15">
        <f aca="true" t="shared" si="90" ref="Q165:Q172">Y165/AC165</f>
        <v>0.07832685084616178</v>
      </c>
      <c r="R165" s="15">
        <f aca="true" t="shared" si="91" ref="R165:R172">AA165/AC165</f>
        <v>0.04782907471344575</v>
      </c>
      <c r="S165" s="15">
        <f aca="true" t="shared" si="92" ref="S165:S172">AB165/AC165</f>
        <v>0.0589522035399841</v>
      </c>
      <c r="T165" s="15">
        <f aca="true" t="shared" si="93" ref="T165:T172">SUM(L165:S165)</f>
        <v>0.9999999999999999</v>
      </c>
      <c r="U165" s="11">
        <v>440576000</v>
      </c>
      <c r="V165" s="11">
        <v>399504000</v>
      </c>
      <c r="W165" s="11">
        <v>47517000</v>
      </c>
      <c r="X165" s="11">
        <v>86521000</v>
      </c>
      <c r="Y165" s="11">
        <v>103268000</v>
      </c>
      <c r="Z165" s="11">
        <v>100255000</v>
      </c>
      <c r="AA165" s="11">
        <v>63059000</v>
      </c>
      <c r="AB165" s="11">
        <v>77724000</v>
      </c>
      <c r="AC165" s="11">
        <v>1318424000</v>
      </c>
    </row>
    <row r="166" spans="1:29" ht="12.75">
      <c r="A166" s="8" t="s">
        <v>29</v>
      </c>
      <c r="B166" s="6" t="s">
        <v>60</v>
      </c>
      <c r="C166" s="1" t="s">
        <v>61</v>
      </c>
      <c r="D166" s="8" t="s">
        <v>26</v>
      </c>
      <c r="E166" s="8">
        <v>15</v>
      </c>
      <c r="F166" s="4"/>
      <c r="G166" s="4"/>
      <c r="H166" s="4" t="s">
        <v>22</v>
      </c>
      <c r="I166" s="4"/>
      <c r="J166" s="9">
        <v>20588</v>
      </c>
      <c r="K166" s="14">
        <f t="shared" si="84"/>
        <v>8497.959976685448</v>
      </c>
      <c r="L166" s="15">
        <f t="shared" si="85"/>
        <v>0.06931890002587476</v>
      </c>
      <c r="M166" s="15">
        <f t="shared" si="86"/>
        <v>0.3710609923181662</v>
      </c>
      <c r="N166" s="15">
        <f t="shared" si="87"/>
        <v>0.2472248261937383</v>
      </c>
      <c r="O166" s="15">
        <f t="shared" si="88"/>
        <v>0.012793158883737502</v>
      </c>
      <c r="P166" s="15">
        <f t="shared" si="89"/>
        <v>0.06539951050048569</v>
      </c>
      <c r="Q166" s="15">
        <f t="shared" si="90"/>
        <v>0.09327213882443765</v>
      </c>
      <c r="R166" s="15">
        <f t="shared" si="91"/>
        <v>0.06453843249869566</v>
      </c>
      <c r="S166" s="15">
        <f t="shared" si="92"/>
        <v>0.07639204075486425</v>
      </c>
      <c r="T166" s="15">
        <f t="shared" si="93"/>
        <v>1</v>
      </c>
      <c r="U166" s="11">
        <v>174956000</v>
      </c>
      <c r="V166" s="11">
        <v>116567000</v>
      </c>
      <c r="W166" s="11">
        <v>6032000</v>
      </c>
      <c r="X166" s="11">
        <v>30836000</v>
      </c>
      <c r="Y166" s="11">
        <v>43978000</v>
      </c>
      <c r="Z166" s="11">
        <v>32684000</v>
      </c>
      <c r="AA166" s="11">
        <v>30430000</v>
      </c>
      <c r="AB166" s="11">
        <v>36019000</v>
      </c>
      <c r="AC166" s="11">
        <v>471502000</v>
      </c>
    </row>
    <row r="167" spans="1:29" ht="12.75">
      <c r="A167" s="8" t="s">
        <v>29</v>
      </c>
      <c r="B167" s="6" t="s">
        <v>68</v>
      </c>
      <c r="C167" s="1" t="s">
        <v>69</v>
      </c>
      <c r="D167" s="8" t="s">
        <v>26</v>
      </c>
      <c r="E167" s="8">
        <v>15</v>
      </c>
      <c r="F167" s="4"/>
      <c r="G167" s="4" t="s">
        <v>22</v>
      </c>
      <c r="H167" s="4" t="s">
        <v>22</v>
      </c>
      <c r="I167" s="4" t="s">
        <v>23</v>
      </c>
      <c r="J167" s="9">
        <v>28526</v>
      </c>
      <c r="K167" s="14">
        <f t="shared" si="84"/>
        <v>7993.11543854729</v>
      </c>
      <c r="L167" s="15">
        <f t="shared" si="85"/>
        <v>0.04838151111715342</v>
      </c>
      <c r="M167" s="15">
        <f t="shared" si="86"/>
        <v>0.3759778541720743</v>
      </c>
      <c r="N167" s="15">
        <f t="shared" si="87"/>
        <v>0.30447682329824294</v>
      </c>
      <c r="O167" s="15">
        <f t="shared" si="88"/>
        <v>0.006463389772529448</v>
      </c>
      <c r="P167" s="15">
        <f t="shared" si="89"/>
        <v>0.07881014800541258</v>
      </c>
      <c r="Q167" s="15">
        <f t="shared" si="90"/>
        <v>0.07731891933149304</v>
      </c>
      <c r="R167" s="15">
        <f t="shared" si="91"/>
        <v>0.07822009565319543</v>
      </c>
      <c r="S167" s="15">
        <f t="shared" si="92"/>
        <v>0.03035125864989884</v>
      </c>
      <c r="T167" s="15">
        <f t="shared" si="93"/>
        <v>1</v>
      </c>
      <c r="U167" s="11">
        <v>228011611</v>
      </c>
      <c r="V167" s="11">
        <v>184649841</v>
      </c>
      <c r="W167" s="11">
        <v>3919720</v>
      </c>
      <c r="X167" s="11">
        <v>47794381</v>
      </c>
      <c r="Y167" s="11">
        <v>46890026</v>
      </c>
      <c r="Z167" s="11">
        <v>29340947</v>
      </c>
      <c r="AA167" s="11">
        <v>47436544</v>
      </c>
      <c r="AB167" s="11">
        <v>18406508</v>
      </c>
      <c r="AC167" s="11">
        <v>606449578</v>
      </c>
    </row>
    <row r="168" spans="1:29" ht="12.75">
      <c r="A168" s="8" t="s">
        <v>29</v>
      </c>
      <c r="B168" s="6" t="s">
        <v>108</v>
      </c>
      <c r="C168" s="1" t="s">
        <v>109</v>
      </c>
      <c r="D168" s="8" t="s">
        <v>26</v>
      </c>
      <c r="E168" s="8">
        <v>15</v>
      </c>
      <c r="F168" s="4"/>
      <c r="G168" s="4"/>
      <c r="H168" s="4" t="s">
        <v>22</v>
      </c>
      <c r="I168" s="4"/>
      <c r="J168" s="9">
        <v>34913</v>
      </c>
      <c r="K168" s="14">
        <f t="shared" si="84"/>
        <v>8983.203248073783</v>
      </c>
      <c r="L168" s="15">
        <f t="shared" si="85"/>
        <v>0.1324060326001636</v>
      </c>
      <c r="M168" s="15">
        <f t="shared" si="86"/>
        <v>0.43083611965043994</v>
      </c>
      <c r="N168" s="15">
        <f t="shared" si="87"/>
        <v>0.11920182196459916</v>
      </c>
      <c r="O168" s="15">
        <f t="shared" si="88"/>
        <v>0.07679406703965873</v>
      </c>
      <c r="P168" s="15">
        <f t="shared" si="89"/>
        <v>0.08083194866771574</v>
      </c>
      <c r="Q168" s="15">
        <f t="shared" si="90"/>
        <v>0.05417047294196565</v>
      </c>
      <c r="R168" s="15">
        <f t="shared" si="91"/>
        <v>0.07773232454135379</v>
      </c>
      <c r="S168" s="15">
        <f t="shared" si="92"/>
        <v>0.02802721259410341</v>
      </c>
      <c r="T168" s="15">
        <f t="shared" si="93"/>
        <v>1</v>
      </c>
      <c r="U168" s="11">
        <v>313630575</v>
      </c>
      <c r="V168" s="11">
        <v>86773913</v>
      </c>
      <c r="W168" s="11">
        <v>55902851</v>
      </c>
      <c r="X168" s="11">
        <v>58842259</v>
      </c>
      <c r="Y168" s="11">
        <v>39433826</v>
      </c>
      <c r="Z168" s="11">
        <v>96386023</v>
      </c>
      <c r="AA168" s="11">
        <v>56585863</v>
      </c>
      <c r="AB168" s="11">
        <v>20402632</v>
      </c>
      <c r="AC168" s="11">
        <v>727957942</v>
      </c>
    </row>
    <row r="169" spans="1:29" ht="12.75">
      <c r="A169" s="8" t="s">
        <v>29</v>
      </c>
      <c r="B169" s="6" t="s">
        <v>114</v>
      </c>
      <c r="C169" s="1" t="s">
        <v>115</v>
      </c>
      <c r="D169" s="8" t="s">
        <v>26</v>
      </c>
      <c r="E169" s="8">
        <v>15</v>
      </c>
      <c r="F169" s="4"/>
      <c r="G169" s="4" t="s">
        <v>22</v>
      </c>
      <c r="H169" s="4" t="s">
        <v>22</v>
      </c>
      <c r="I169" s="4"/>
      <c r="J169" s="9">
        <v>23528</v>
      </c>
      <c r="K169" s="14">
        <f t="shared" si="84"/>
        <v>8175.053255695342</v>
      </c>
      <c r="L169" s="15">
        <f t="shared" si="85"/>
        <v>0.05463115625453903</v>
      </c>
      <c r="M169" s="15">
        <f t="shared" si="86"/>
        <v>0.3969531756497083</v>
      </c>
      <c r="N169" s="15">
        <f t="shared" si="87"/>
        <v>0.23769584304497232</v>
      </c>
      <c r="O169" s="15">
        <f t="shared" si="88"/>
        <v>0.02702066583942056</v>
      </c>
      <c r="P169" s="15">
        <f t="shared" si="89"/>
        <v>0.10369223687603274</v>
      </c>
      <c r="Q169" s="15">
        <f t="shared" si="90"/>
        <v>0.039660682567606485</v>
      </c>
      <c r="R169" s="15">
        <f t="shared" si="91"/>
        <v>0.07193260284554995</v>
      </c>
      <c r="S169" s="15">
        <f t="shared" si="92"/>
        <v>0.06841363692217063</v>
      </c>
      <c r="T169" s="15">
        <f t="shared" si="93"/>
        <v>0.9999999999999999</v>
      </c>
      <c r="U169" s="11">
        <v>192342653</v>
      </c>
      <c r="V169" s="11">
        <v>115174917</v>
      </c>
      <c r="W169" s="11">
        <v>13092795</v>
      </c>
      <c r="X169" s="11">
        <v>50243810</v>
      </c>
      <c r="Y169" s="11">
        <v>19217483</v>
      </c>
      <c r="Z169" s="11">
        <v>26471388</v>
      </c>
      <c r="AA169" s="11">
        <v>34854760</v>
      </c>
      <c r="AB169" s="11">
        <v>33149654</v>
      </c>
      <c r="AC169" s="11">
        <v>484547460</v>
      </c>
    </row>
    <row r="170" spans="1:29" ht="12.75">
      <c r="A170" s="8" t="s">
        <v>29</v>
      </c>
      <c r="B170" s="6" t="s">
        <v>170</v>
      </c>
      <c r="C170" s="1" t="s">
        <v>171</v>
      </c>
      <c r="D170" s="8" t="s">
        <v>26</v>
      </c>
      <c r="E170" s="8">
        <v>15</v>
      </c>
      <c r="F170" s="4"/>
      <c r="G170" s="4" t="s">
        <v>22</v>
      </c>
      <c r="H170" s="4" t="s">
        <v>22</v>
      </c>
      <c r="I170" s="4"/>
      <c r="J170" s="9">
        <v>19549</v>
      </c>
      <c r="K170" s="14">
        <f t="shared" si="84"/>
        <v>7293.629341654305</v>
      </c>
      <c r="L170" s="15">
        <f t="shared" si="85"/>
        <v>0.06540283289671071</v>
      </c>
      <c r="M170" s="15">
        <f t="shared" si="86"/>
        <v>0.29623435598141956</v>
      </c>
      <c r="N170" s="15">
        <f t="shared" si="87"/>
        <v>0.2533552980969885</v>
      </c>
      <c r="O170" s="15">
        <f t="shared" si="88"/>
        <v>0.13410736947261961</v>
      </c>
      <c r="P170" s="15">
        <f t="shared" si="89"/>
        <v>0.10678124292776407</v>
      </c>
      <c r="Q170" s="15">
        <f t="shared" si="90"/>
        <v>0.019770285964987398</v>
      </c>
      <c r="R170" s="15">
        <f t="shared" si="91"/>
        <v>0.09281823083804683</v>
      </c>
      <c r="S170" s="15">
        <f t="shared" si="92"/>
        <v>0.03153038382146332</v>
      </c>
      <c r="T170" s="15">
        <f t="shared" si="93"/>
        <v>1</v>
      </c>
      <c r="U170" s="11">
        <v>142583160</v>
      </c>
      <c r="V170" s="11">
        <v>121944664</v>
      </c>
      <c r="W170" s="11">
        <v>64548396</v>
      </c>
      <c r="X170" s="11">
        <v>51395818</v>
      </c>
      <c r="Y170" s="11">
        <v>9515810</v>
      </c>
      <c r="Z170" s="11">
        <v>31479612</v>
      </c>
      <c r="AA170" s="11">
        <v>44675158</v>
      </c>
      <c r="AB170" s="11">
        <v>15176166</v>
      </c>
      <c r="AC170" s="11">
        <v>481318784</v>
      </c>
    </row>
    <row r="171" spans="1:29" ht="12.75">
      <c r="A171" s="8" t="s">
        <v>29</v>
      </c>
      <c r="B171" s="6" t="s">
        <v>180</v>
      </c>
      <c r="C171" s="1" t="s">
        <v>181</v>
      </c>
      <c r="D171" s="8" t="s">
        <v>26</v>
      </c>
      <c r="E171" s="8">
        <v>15</v>
      </c>
      <c r="F171" s="4"/>
      <c r="G171" s="4"/>
      <c r="H171" s="4" t="s">
        <v>22</v>
      </c>
      <c r="I171" s="4"/>
      <c r="J171" s="9">
        <v>30787</v>
      </c>
      <c r="K171" s="14">
        <f t="shared" si="84"/>
        <v>15515.41234936824</v>
      </c>
      <c r="L171" s="15">
        <f t="shared" si="85"/>
        <v>0.09657961217022745</v>
      </c>
      <c r="M171" s="15">
        <f t="shared" si="86"/>
        <v>0.422668973175771</v>
      </c>
      <c r="N171" s="15">
        <f t="shared" si="87"/>
        <v>0.19444579629867229</v>
      </c>
      <c r="O171" s="15">
        <f t="shared" si="88"/>
        <v>0.02466342516601999</v>
      </c>
      <c r="P171" s="15">
        <f t="shared" si="89"/>
        <v>0.08520486490552014</v>
      </c>
      <c r="Q171" s="15">
        <f t="shared" si="90"/>
        <v>0.05806385962738965</v>
      </c>
      <c r="R171" s="15">
        <f t="shared" si="91"/>
        <v>0.08842129480106359</v>
      </c>
      <c r="S171" s="15">
        <f t="shared" si="92"/>
        <v>0.029952173855335867</v>
      </c>
      <c r="T171" s="15">
        <f t="shared" si="93"/>
        <v>1</v>
      </c>
      <c r="U171" s="11">
        <v>477673000</v>
      </c>
      <c r="V171" s="11">
        <v>219750000</v>
      </c>
      <c r="W171" s="11">
        <v>27873000</v>
      </c>
      <c r="X171" s="11">
        <v>96293000</v>
      </c>
      <c r="Y171" s="11">
        <v>65620000</v>
      </c>
      <c r="Z171" s="11">
        <v>109148000</v>
      </c>
      <c r="AA171" s="11">
        <v>99928000</v>
      </c>
      <c r="AB171" s="11">
        <v>33850000</v>
      </c>
      <c r="AC171" s="11">
        <v>1130135000</v>
      </c>
    </row>
    <row r="172" spans="1:29" ht="12.75">
      <c r="A172" s="8" t="s">
        <v>29</v>
      </c>
      <c r="B172" s="6" t="s">
        <v>230</v>
      </c>
      <c r="C172" s="1" t="s">
        <v>231</v>
      </c>
      <c r="D172" s="8" t="s">
        <v>26</v>
      </c>
      <c r="E172" s="8">
        <v>16</v>
      </c>
      <c r="F172" s="4"/>
      <c r="G172" s="4" t="s">
        <v>22</v>
      </c>
      <c r="H172" s="4" t="s">
        <v>22</v>
      </c>
      <c r="I172" s="4"/>
      <c r="J172" s="9">
        <v>18835</v>
      </c>
      <c r="K172" s="14">
        <f t="shared" si="84"/>
        <v>6932.911972391824</v>
      </c>
      <c r="L172" s="15">
        <f t="shared" si="85"/>
        <v>0.0974858830559669</v>
      </c>
      <c r="M172" s="15">
        <f t="shared" si="86"/>
        <v>0.4038660578723663</v>
      </c>
      <c r="N172" s="15">
        <f t="shared" si="87"/>
        <v>0.16362804679164727</v>
      </c>
      <c r="O172" s="15">
        <f t="shared" si="88"/>
        <v>0.07845868484531501</v>
      </c>
      <c r="P172" s="15">
        <f t="shared" si="89"/>
        <v>0.08781265217110044</v>
      </c>
      <c r="Q172" s="15">
        <f t="shared" si="90"/>
        <v>0.07472615866967437</v>
      </c>
      <c r="R172" s="15">
        <f t="shared" si="91"/>
        <v>0.05446610276293759</v>
      </c>
      <c r="S172" s="15">
        <f t="shared" si="92"/>
        <v>0.03955641383099211</v>
      </c>
      <c r="T172" s="15">
        <f t="shared" si="93"/>
        <v>1</v>
      </c>
      <c r="U172" s="11">
        <v>130581397</v>
      </c>
      <c r="V172" s="11">
        <v>52905607</v>
      </c>
      <c r="W172" s="11">
        <v>25367927</v>
      </c>
      <c r="X172" s="11">
        <v>28392331</v>
      </c>
      <c r="Y172" s="11">
        <v>24161095</v>
      </c>
      <c r="Z172" s="11">
        <v>31519962</v>
      </c>
      <c r="AA172" s="11">
        <v>17610442</v>
      </c>
      <c r="AB172" s="11">
        <v>12789715</v>
      </c>
      <c r="AC172" s="11">
        <v>323328476</v>
      </c>
    </row>
    <row r="173" spans="1:29" ht="12.75">
      <c r="A173" s="8" t="s">
        <v>29</v>
      </c>
      <c r="B173" s="6" t="s">
        <v>232</v>
      </c>
      <c r="C173" s="1" t="s">
        <v>233</v>
      </c>
      <c r="D173" s="8" t="s">
        <v>26</v>
      </c>
      <c r="E173" s="8">
        <v>15</v>
      </c>
      <c r="F173" s="4"/>
      <c r="G173" s="4"/>
      <c r="H173" s="4" t="s">
        <v>22</v>
      </c>
      <c r="I173" s="4"/>
      <c r="J173" s="9">
        <v>39631</v>
      </c>
      <c r="K173" s="14">
        <f t="shared" si="84"/>
        <v>0</v>
      </c>
      <c r="L173" s="15">
        <f t="shared" si="85"/>
      </c>
      <c r="M173" s="15"/>
      <c r="N173" s="15"/>
      <c r="O173" s="15"/>
      <c r="P173" s="15"/>
      <c r="Q173" s="15"/>
      <c r="R173" s="15"/>
      <c r="S173" s="15"/>
      <c r="T173" s="15"/>
      <c r="U173" s="11"/>
      <c r="V173" s="11"/>
      <c r="W173" s="11"/>
      <c r="X173" s="11"/>
      <c r="Y173" s="11"/>
      <c r="Z173" s="11"/>
      <c r="AA173" s="11"/>
      <c r="AB173" s="11"/>
      <c r="AC173" s="11">
        <v>0</v>
      </c>
    </row>
    <row r="174" spans="1:29" ht="12.75">
      <c r="A174" s="8" t="s">
        <v>29</v>
      </c>
      <c r="B174" s="6" t="s">
        <v>258</v>
      </c>
      <c r="C174" s="1" t="s">
        <v>259</v>
      </c>
      <c r="D174" s="8" t="s">
        <v>26</v>
      </c>
      <c r="E174" s="8">
        <v>15</v>
      </c>
      <c r="F174" s="4"/>
      <c r="G174" s="4" t="s">
        <v>22</v>
      </c>
      <c r="H174" s="4" t="s">
        <v>22</v>
      </c>
      <c r="I174" s="4" t="s">
        <v>23</v>
      </c>
      <c r="J174" s="9">
        <v>47490</v>
      </c>
      <c r="K174" s="14">
        <f t="shared" si="84"/>
        <v>9302.461128658664</v>
      </c>
      <c r="L174" s="86">
        <f t="shared" si="85"/>
        <v>0.06403223915962025</v>
      </c>
      <c r="M174" s="86">
        <f>U174/AC174</f>
        <v>0.3592099459930064</v>
      </c>
      <c r="N174" s="86">
        <f>V174/AC174</f>
        <v>0.27930230909553283</v>
      </c>
      <c r="O174" s="86">
        <f>W174/AC174</f>
        <v>0.03824956813813167</v>
      </c>
      <c r="P174" s="86">
        <f>X174/AC174</f>
        <v>0.08277354475160259</v>
      </c>
      <c r="Q174" s="86">
        <f>Y174/AC174</f>
        <v>0.032241469660540346</v>
      </c>
      <c r="R174" s="86">
        <f>AA174/AC174</f>
        <v>0.08832528464804641</v>
      </c>
      <c r="S174" s="86">
        <f>AB174/AC174</f>
        <v>0.05586563855351952</v>
      </c>
      <c r="T174" s="86">
        <f>SUM(L174:S174)</f>
        <v>1</v>
      </c>
      <c r="U174" s="11">
        <v>441773879</v>
      </c>
      <c r="V174" s="11">
        <v>343499577</v>
      </c>
      <c r="W174" s="11">
        <v>47041181</v>
      </c>
      <c r="X174" s="11">
        <v>101798935</v>
      </c>
      <c r="Y174" s="11">
        <v>39652129</v>
      </c>
      <c r="Z174" s="11">
        <v>78749965</v>
      </c>
      <c r="AA174" s="11">
        <v>108626735</v>
      </c>
      <c r="AB174" s="11">
        <v>68706282</v>
      </c>
      <c r="AC174" s="11">
        <v>1229848683</v>
      </c>
    </row>
    <row r="175" spans="1:29" ht="12.75">
      <c r="A175" s="8"/>
      <c r="B175" s="6"/>
      <c r="C175" s="1"/>
      <c r="D175" s="8"/>
      <c r="E175" s="8"/>
      <c r="F175" s="4"/>
      <c r="G175" s="4"/>
      <c r="H175" s="4"/>
      <c r="I175" s="4"/>
      <c r="J175" s="9"/>
      <c r="K175" s="14"/>
      <c r="L175" s="15">
        <f>SUM(L165:L174)</f>
        <v>0.7042797138540442</v>
      </c>
      <c r="M175" s="15">
        <f aca="true" t="shared" si="94" ref="M175:T175">SUM(M165:M174)</f>
        <v>3.390976148926894</v>
      </c>
      <c r="N175" s="15">
        <f t="shared" si="94"/>
        <v>2.102347093370645</v>
      </c>
      <c r="O175" s="15">
        <f t="shared" si="94"/>
        <v>0.4345910869106288</v>
      </c>
      <c r="P175" s="15">
        <f t="shared" si="94"/>
        <v>0.7569307126788645</v>
      </c>
      <c r="Q175" s="15">
        <f t="shared" si="94"/>
        <v>0.5275508384342563</v>
      </c>
      <c r="R175" s="15">
        <f t="shared" si="94"/>
        <v>0.664283443302335</v>
      </c>
      <c r="S175" s="15">
        <f t="shared" si="94"/>
        <v>0.4190409625223321</v>
      </c>
      <c r="T175" s="15">
        <f t="shared" si="94"/>
        <v>9</v>
      </c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2.75">
      <c r="A176" s="8"/>
      <c r="B176" s="6"/>
      <c r="C176" s="1"/>
      <c r="D176" s="8"/>
      <c r="E176" s="8"/>
      <c r="F176" s="4"/>
      <c r="G176" s="4"/>
      <c r="H176" s="4"/>
      <c r="I176" s="4"/>
      <c r="J176" s="9"/>
      <c r="K176" s="14"/>
      <c r="L176" s="15">
        <f>L175/9</f>
        <v>0.07825330153933824</v>
      </c>
      <c r="M176" s="15">
        <f aca="true" t="shared" si="95" ref="M176:S176">M175/9</f>
        <v>0.3767751276585438</v>
      </c>
      <c r="N176" s="15">
        <f t="shared" si="95"/>
        <v>0.23359412148562722</v>
      </c>
      <c r="O176" s="15">
        <f t="shared" si="95"/>
        <v>0.04828789854562542</v>
      </c>
      <c r="P176" s="15">
        <f t="shared" si="95"/>
        <v>0.08410341251987383</v>
      </c>
      <c r="Q176" s="15">
        <f t="shared" si="95"/>
        <v>0.05861675982602848</v>
      </c>
      <c r="R176" s="15">
        <f t="shared" si="95"/>
        <v>0.07380927147803723</v>
      </c>
      <c r="S176" s="15">
        <f t="shared" si="95"/>
        <v>0.046560106946925785</v>
      </c>
      <c r="T176" s="86">
        <f>SUM(L176:S176)</f>
        <v>1</v>
      </c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2.75">
      <c r="A177" s="8"/>
      <c r="B177" s="6"/>
      <c r="C177" s="1"/>
      <c r="D177" s="8"/>
      <c r="E177" s="8"/>
      <c r="F177" s="89"/>
      <c r="G177" s="89"/>
      <c r="H177" s="89" t="s">
        <v>351</v>
      </c>
      <c r="I177" s="89"/>
      <c r="J177" s="90"/>
      <c r="K177" s="91"/>
      <c r="L177" s="92"/>
      <c r="M177" s="92">
        <f>M176+N176+O176</f>
        <v>0.6586571476897964</v>
      </c>
      <c r="N177" s="15"/>
      <c r="O177" s="15"/>
      <c r="P177" s="15"/>
      <c r="Q177" s="15"/>
      <c r="R177" s="15"/>
      <c r="S177" s="15"/>
      <c r="T177" s="15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2.75">
      <c r="A178" s="8" t="s">
        <v>29</v>
      </c>
      <c r="B178" s="6" t="s">
        <v>48</v>
      </c>
      <c r="C178" s="1" t="s">
        <v>49</v>
      </c>
      <c r="D178" s="8" t="s">
        <v>27</v>
      </c>
      <c r="E178" s="8">
        <v>15</v>
      </c>
      <c r="F178" s="4"/>
      <c r="G178" s="4"/>
      <c r="H178" s="4" t="s">
        <v>22</v>
      </c>
      <c r="I178" s="4"/>
      <c r="J178" s="9">
        <v>31893</v>
      </c>
      <c r="K178" s="14">
        <f aca="true" t="shared" si="96" ref="K178:K187">IF(J178&gt;0,U178/J178,"")</f>
        <v>14905.3083748785</v>
      </c>
      <c r="L178" s="15">
        <f aca="true" t="shared" si="97" ref="L178:L187">IF(AC178&gt;0,Z178/AC178,"")</f>
        <v>0.07994462556580953</v>
      </c>
      <c r="M178" s="15">
        <f aca="true" t="shared" si="98" ref="M178:M185">U178/AC178</f>
        <v>0.3507945316270372</v>
      </c>
      <c r="N178" s="15">
        <f aca="true" t="shared" si="99" ref="N178:N185">V178/AC178</f>
        <v>0.28823337549386113</v>
      </c>
      <c r="O178" s="15">
        <f aca="true" t="shared" si="100" ref="O178:O185">W178/AC178</f>
        <v>0.03762421244183249</v>
      </c>
      <c r="P178" s="15">
        <f aca="true" t="shared" si="101" ref="P178:P185">X178/AC178</f>
        <v>0.07074851417346426</v>
      </c>
      <c r="Q178" s="15">
        <f aca="true" t="shared" si="102" ref="Q178:Q185">Y178/AC178</f>
        <v>0.07814849852930107</v>
      </c>
      <c r="R178" s="15">
        <f aca="true" t="shared" si="103" ref="R178:R185">AA178/AC178</f>
        <v>0.04589421889136014</v>
      </c>
      <c r="S178" s="15">
        <f aca="true" t="shared" si="104" ref="S178:S185">AB178/AC178</f>
        <v>0.04861202327733412</v>
      </c>
      <c r="T178" s="15">
        <f aca="true" t="shared" si="105" ref="T178:T185">SUM(L178:S178)</f>
        <v>0.9999999999999999</v>
      </c>
      <c r="U178" s="11">
        <v>475375000</v>
      </c>
      <c r="V178" s="11">
        <v>390596000</v>
      </c>
      <c r="W178" s="11">
        <v>50986000</v>
      </c>
      <c r="X178" s="11">
        <v>95874000</v>
      </c>
      <c r="Y178" s="11">
        <v>105902000</v>
      </c>
      <c r="Z178" s="11">
        <v>108336000</v>
      </c>
      <c r="AA178" s="11">
        <v>62193000</v>
      </c>
      <c r="AB178" s="11">
        <v>65876000</v>
      </c>
      <c r="AC178" s="11">
        <v>1355138000</v>
      </c>
    </row>
    <row r="179" spans="1:29" ht="12.75">
      <c r="A179" s="8" t="s">
        <v>29</v>
      </c>
      <c r="B179" s="6" t="s">
        <v>60</v>
      </c>
      <c r="C179" s="1" t="s">
        <v>61</v>
      </c>
      <c r="D179" s="8" t="s">
        <v>27</v>
      </c>
      <c r="E179" s="8">
        <v>15</v>
      </c>
      <c r="F179" s="4"/>
      <c r="G179" s="4"/>
      <c r="H179" s="4" t="s">
        <v>22</v>
      </c>
      <c r="I179" s="4"/>
      <c r="J179" s="9">
        <v>20570</v>
      </c>
      <c r="K179" s="14">
        <f t="shared" si="96"/>
        <v>8757.899854156538</v>
      </c>
      <c r="L179" s="15">
        <f t="shared" si="97"/>
        <v>0.06781671994259247</v>
      </c>
      <c r="M179" s="15">
        <f t="shared" si="98"/>
        <v>0.36725732272163875</v>
      </c>
      <c r="N179" s="15">
        <f t="shared" si="99"/>
        <v>0.25784460825885575</v>
      </c>
      <c r="O179" s="15">
        <f t="shared" si="100"/>
        <v>0.0129493117620197</v>
      </c>
      <c r="P179" s="15">
        <f t="shared" si="101"/>
        <v>0.06430825559397221</v>
      </c>
      <c r="Q179" s="15">
        <f t="shared" si="102"/>
        <v>0.09956006588818579</v>
      </c>
      <c r="R179" s="15">
        <f t="shared" si="103"/>
        <v>0.053591232304781786</v>
      </c>
      <c r="S179" s="15">
        <f t="shared" si="104"/>
        <v>0.07667248352795356</v>
      </c>
      <c r="T179" s="15">
        <f t="shared" si="105"/>
        <v>1</v>
      </c>
      <c r="U179" s="11">
        <v>180150000</v>
      </c>
      <c r="V179" s="11">
        <v>126480000</v>
      </c>
      <c r="W179" s="11">
        <v>6352000</v>
      </c>
      <c r="X179" s="11">
        <v>31545000</v>
      </c>
      <c r="Y179" s="11">
        <v>48837000</v>
      </c>
      <c r="Z179" s="11">
        <v>33266000</v>
      </c>
      <c r="AA179" s="11">
        <v>26288000</v>
      </c>
      <c r="AB179" s="11">
        <v>37610000</v>
      </c>
      <c r="AC179" s="11">
        <v>490528000</v>
      </c>
    </row>
    <row r="180" spans="1:29" ht="12.75">
      <c r="A180" s="8" t="s">
        <v>29</v>
      </c>
      <c r="B180" s="6" t="s">
        <v>68</v>
      </c>
      <c r="C180" s="1" t="s">
        <v>69</v>
      </c>
      <c r="D180" s="8" t="s">
        <v>27</v>
      </c>
      <c r="E180" s="8">
        <v>15</v>
      </c>
      <c r="F180" s="4"/>
      <c r="G180" s="4" t="s">
        <v>22</v>
      </c>
      <c r="H180" s="4" t="s">
        <v>22</v>
      </c>
      <c r="I180" s="4" t="s">
        <v>23</v>
      </c>
      <c r="J180" s="9">
        <v>27919</v>
      </c>
      <c r="K180" s="14">
        <f t="shared" si="96"/>
        <v>8522.091658010673</v>
      </c>
      <c r="L180" s="15">
        <f t="shared" si="97"/>
        <v>0.05216597077931506</v>
      </c>
      <c r="M180" s="15">
        <f t="shared" si="98"/>
        <v>0.3820681685846821</v>
      </c>
      <c r="N180" s="15">
        <f t="shared" si="99"/>
        <v>0.29055441705956986</v>
      </c>
      <c r="O180" s="15">
        <f t="shared" si="100"/>
        <v>0.006759924069740533</v>
      </c>
      <c r="P180" s="15">
        <f t="shared" si="101"/>
        <v>0.08728921890145722</v>
      </c>
      <c r="Q180" s="15">
        <f t="shared" si="102"/>
        <v>0.07778502573677225</v>
      </c>
      <c r="R180" s="15">
        <f t="shared" si="103"/>
        <v>0.07498554399536946</v>
      </c>
      <c r="S180" s="15">
        <f t="shared" si="104"/>
        <v>0.028391730873093476</v>
      </c>
      <c r="T180" s="15">
        <f t="shared" si="105"/>
        <v>1</v>
      </c>
      <c r="U180" s="11">
        <v>237928277</v>
      </c>
      <c r="V180" s="11">
        <v>180939208</v>
      </c>
      <c r="W180" s="11">
        <v>4209660</v>
      </c>
      <c r="X180" s="11">
        <v>54358293</v>
      </c>
      <c r="Y180" s="11">
        <v>48439673</v>
      </c>
      <c r="Z180" s="11">
        <v>32485720</v>
      </c>
      <c r="AA180" s="11">
        <v>46696330</v>
      </c>
      <c r="AB180" s="11">
        <v>17680603</v>
      </c>
      <c r="AC180" s="11">
        <v>622737764</v>
      </c>
    </row>
    <row r="181" spans="1:29" ht="12.75">
      <c r="A181" s="8" t="s">
        <v>29</v>
      </c>
      <c r="B181" s="6" t="s">
        <v>108</v>
      </c>
      <c r="C181" s="1" t="s">
        <v>109</v>
      </c>
      <c r="D181" s="8" t="s">
        <v>27</v>
      </c>
      <c r="E181" s="8">
        <v>15</v>
      </c>
      <c r="F181" s="4"/>
      <c r="G181" s="4"/>
      <c r="H181" s="4" t="s">
        <v>22</v>
      </c>
      <c r="I181" s="4"/>
      <c r="J181" s="9">
        <v>35170</v>
      </c>
      <c r="K181" s="14">
        <f t="shared" si="96"/>
        <v>9017.10287176571</v>
      </c>
      <c r="L181" s="15">
        <f t="shared" si="97"/>
        <v>0.12386446706051828</v>
      </c>
      <c r="M181" s="15">
        <f t="shared" si="98"/>
        <v>0.4197101775313994</v>
      </c>
      <c r="N181" s="15">
        <f t="shared" si="99"/>
        <v>0.1265788367200326</v>
      </c>
      <c r="O181" s="15">
        <f t="shared" si="100"/>
        <v>0.07782950840631364</v>
      </c>
      <c r="P181" s="15">
        <f t="shared" si="101"/>
        <v>0.07578729650970648</v>
      </c>
      <c r="Q181" s="15">
        <f t="shared" si="102"/>
        <v>0.05287219193961746</v>
      </c>
      <c r="R181" s="15">
        <f t="shared" si="103"/>
        <v>0.09223676828400436</v>
      </c>
      <c r="S181" s="15">
        <f t="shared" si="104"/>
        <v>0.03112075354840782</v>
      </c>
      <c r="T181" s="15">
        <f t="shared" si="105"/>
        <v>1</v>
      </c>
      <c r="U181" s="11">
        <v>317131508</v>
      </c>
      <c r="V181" s="11">
        <v>95642516</v>
      </c>
      <c r="W181" s="11">
        <v>58807698</v>
      </c>
      <c r="X181" s="11">
        <v>57264610</v>
      </c>
      <c r="Y181" s="11">
        <v>39950039</v>
      </c>
      <c r="Z181" s="11">
        <v>93591548</v>
      </c>
      <c r="AA181" s="11">
        <v>69693772</v>
      </c>
      <c r="AB181" s="11">
        <v>23514730</v>
      </c>
      <c r="AC181" s="11">
        <v>755596421</v>
      </c>
    </row>
    <row r="182" spans="1:29" ht="12.75">
      <c r="A182" s="8" t="s">
        <v>29</v>
      </c>
      <c r="B182" s="6" t="s">
        <v>114</v>
      </c>
      <c r="C182" s="1" t="s">
        <v>115</v>
      </c>
      <c r="D182" s="8" t="s">
        <v>27</v>
      </c>
      <c r="E182" s="8">
        <v>15</v>
      </c>
      <c r="F182" s="4"/>
      <c r="G182" s="4" t="s">
        <v>22</v>
      </c>
      <c r="H182" s="4" t="s">
        <v>22</v>
      </c>
      <c r="I182" s="4"/>
      <c r="J182" s="9">
        <v>23595</v>
      </c>
      <c r="K182" s="14">
        <f t="shared" si="96"/>
        <v>8941.502648866286</v>
      </c>
      <c r="L182" s="15">
        <f t="shared" si="97"/>
        <v>0.054452482211687046</v>
      </c>
      <c r="M182" s="15">
        <f t="shared" si="98"/>
        <v>0.40477591624341497</v>
      </c>
      <c r="N182" s="15">
        <f t="shared" si="99"/>
        <v>0.214177982906263</v>
      </c>
      <c r="O182" s="15">
        <f t="shared" si="100"/>
        <v>0.04491115980919957</v>
      </c>
      <c r="P182" s="15">
        <f t="shared" si="101"/>
        <v>0.10311952177082527</v>
      </c>
      <c r="Q182" s="15">
        <f t="shared" si="102"/>
        <v>0.03937110402728186</v>
      </c>
      <c r="R182" s="15">
        <f t="shared" si="103"/>
        <v>0.07498777300953742</v>
      </c>
      <c r="S182" s="15">
        <f t="shared" si="104"/>
        <v>0.06420406002179087</v>
      </c>
      <c r="T182" s="15">
        <f t="shared" si="105"/>
        <v>1</v>
      </c>
      <c r="U182" s="11">
        <v>210974755</v>
      </c>
      <c r="V182" s="11">
        <v>111632500</v>
      </c>
      <c r="W182" s="11">
        <v>23408312</v>
      </c>
      <c r="X182" s="11">
        <v>53747308</v>
      </c>
      <c r="Y182" s="11">
        <v>20520759</v>
      </c>
      <c r="Z182" s="11">
        <v>28381380</v>
      </c>
      <c r="AA182" s="11">
        <v>39084655</v>
      </c>
      <c r="AB182" s="11">
        <v>33464036</v>
      </c>
      <c r="AC182" s="11">
        <v>521213705</v>
      </c>
    </row>
    <row r="183" spans="1:29" ht="12.75">
      <c r="A183" s="8" t="s">
        <v>29</v>
      </c>
      <c r="B183" s="6" t="s">
        <v>170</v>
      </c>
      <c r="C183" s="1" t="s">
        <v>171</v>
      </c>
      <c r="D183" s="8" t="s">
        <v>27</v>
      </c>
      <c r="E183" s="8">
        <v>15</v>
      </c>
      <c r="F183" s="4"/>
      <c r="G183" s="4" t="s">
        <v>22</v>
      </c>
      <c r="H183" s="4" t="s">
        <v>22</v>
      </c>
      <c r="I183" s="4"/>
      <c r="J183" s="9">
        <v>19660</v>
      </c>
      <c r="K183" s="14">
        <f t="shared" si="96"/>
        <v>7850.261190233978</v>
      </c>
      <c r="L183" s="15">
        <f t="shared" si="97"/>
        <v>0.06348704204043154</v>
      </c>
      <c r="M183" s="15">
        <f t="shared" si="98"/>
        <v>0.2908035410749326</v>
      </c>
      <c r="N183" s="15">
        <f t="shared" si="99"/>
        <v>0.24908330668336842</v>
      </c>
      <c r="O183" s="15">
        <f t="shared" si="100"/>
        <v>0.12664327310841658</v>
      </c>
      <c r="P183" s="15">
        <f t="shared" si="101"/>
        <v>0.10070803315910404</v>
      </c>
      <c r="Q183" s="15">
        <f t="shared" si="102"/>
        <v>0.020164016814608714</v>
      </c>
      <c r="R183" s="15">
        <f t="shared" si="103"/>
        <v>0.08554731161324686</v>
      </c>
      <c r="S183" s="15">
        <f t="shared" si="104"/>
        <v>0.06356347550589123</v>
      </c>
      <c r="T183" s="15">
        <f t="shared" si="105"/>
        <v>1</v>
      </c>
      <c r="U183" s="11">
        <v>154336135</v>
      </c>
      <c r="V183" s="11">
        <v>132194246</v>
      </c>
      <c r="W183" s="11">
        <v>67212501</v>
      </c>
      <c r="X183" s="11">
        <v>53448072</v>
      </c>
      <c r="Y183" s="11">
        <v>10701508</v>
      </c>
      <c r="Z183" s="11">
        <v>33694035</v>
      </c>
      <c r="AA183" s="11">
        <v>45401928</v>
      </c>
      <c r="AB183" s="11">
        <v>33734600</v>
      </c>
      <c r="AC183" s="11">
        <v>530723025</v>
      </c>
    </row>
    <row r="184" spans="1:29" ht="12.75">
      <c r="A184" s="8" t="s">
        <v>29</v>
      </c>
      <c r="B184" s="6" t="s">
        <v>180</v>
      </c>
      <c r="C184" s="1" t="s">
        <v>181</v>
      </c>
      <c r="D184" s="8" t="s">
        <v>27</v>
      </c>
      <c r="E184" s="8">
        <v>15</v>
      </c>
      <c r="F184" s="4"/>
      <c r="G184" s="4"/>
      <c r="H184" s="4" t="s">
        <v>22</v>
      </c>
      <c r="I184" s="4"/>
      <c r="J184" s="9">
        <v>30577</v>
      </c>
      <c r="K184" s="14">
        <f t="shared" si="96"/>
        <v>16705.007031428853</v>
      </c>
      <c r="L184" s="15">
        <f t="shared" si="97"/>
        <v>0.0943340541098213</v>
      </c>
      <c r="M184" s="15">
        <f t="shared" si="98"/>
        <v>0.43194920005648946</v>
      </c>
      <c r="N184" s="15">
        <f t="shared" si="99"/>
        <v>0.18566520171734793</v>
      </c>
      <c r="O184" s="15">
        <f t="shared" si="100"/>
        <v>0.024554320811216036</v>
      </c>
      <c r="P184" s="15">
        <f t="shared" si="101"/>
        <v>0.08153597272268315</v>
      </c>
      <c r="Q184" s="15">
        <f t="shared" si="102"/>
        <v>0.0571727690248207</v>
      </c>
      <c r="R184" s="15">
        <f t="shared" si="103"/>
        <v>0.09479155127054827</v>
      </c>
      <c r="S184" s="15">
        <f t="shared" si="104"/>
        <v>0.029996930287073127</v>
      </c>
      <c r="T184" s="15">
        <f t="shared" si="105"/>
        <v>1</v>
      </c>
      <c r="U184" s="11">
        <v>510789000</v>
      </c>
      <c r="V184" s="11">
        <v>219553000</v>
      </c>
      <c r="W184" s="11">
        <v>29036000</v>
      </c>
      <c r="X184" s="11">
        <v>96418000</v>
      </c>
      <c r="Y184" s="11">
        <v>67608000</v>
      </c>
      <c r="Z184" s="11">
        <v>111552000</v>
      </c>
      <c r="AA184" s="11">
        <v>112093000</v>
      </c>
      <c r="AB184" s="11">
        <v>35472000</v>
      </c>
      <c r="AC184" s="11">
        <v>1182521000</v>
      </c>
    </row>
    <row r="185" spans="1:29" ht="12.75">
      <c r="A185" s="8" t="s">
        <v>29</v>
      </c>
      <c r="B185" s="6" t="s">
        <v>230</v>
      </c>
      <c r="C185" s="1" t="s">
        <v>231</v>
      </c>
      <c r="D185" s="8" t="s">
        <v>27</v>
      </c>
      <c r="E185" s="8">
        <v>16</v>
      </c>
      <c r="F185" s="4"/>
      <c r="G185" s="4" t="s">
        <v>22</v>
      </c>
      <c r="H185" s="4" t="s">
        <v>22</v>
      </c>
      <c r="I185" s="4"/>
      <c r="J185" s="9">
        <v>18902</v>
      </c>
      <c r="K185" s="14">
        <f t="shared" si="96"/>
        <v>7932.038197016189</v>
      </c>
      <c r="L185" s="15">
        <f t="shared" si="97"/>
        <v>0.0944997342080001</v>
      </c>
      <c r="M185" s="15">
        <f t="shared" si="98"/>
        <v>0.42517698136639476</v>
      </c>
      <c r="N185" s="15">
        <f t="shared" si="99"/>
        <v>0.16976386881851965</v>
      </c>
      <c r="O185" s="15">
        <f t="shared" si="100"/>
        <v>0.08168426185866283</v>
      </c>
      <c r="P185" s="15">
        <f t="shared" si="101"/>
        <v>0.08775875486553458</v>
      </c>
      <c r="Q185" s="15">
        <f t="shared" si="102"/>
        <v>0.05571681989977532</v>
      </c>
      <c r="R185" s="15">
        <f t="shared" si="103"/>
        <v>0.053663021094408084</v>
      </c>
      <c r="S185" s="15">
        <f t="shared" si="104"/>
        <v>0.031736557888704685</v>
      </c>
      <c r="T185" s="15">
        <f t="shared" si="105"/>
        <v>1</v>
      </c>
      <c r="U185" s="11">
        <v>149931386</v>
      </c>
      <c r="V185" s="11">
        <v>59864323</v>
      </c>
      <c r="W185" s="11">
        <v>28804557</v>
      </c>
      <c r="X185" s="11">
        <v>30946623</v>
      </c>
      <c r="Y185" s="11">
        <v>19647583</v>
      </c>
      <c r="Z185" s="11">
        <v>33323714</v>
      </c>
      <c r="AA185" s="11">
        <v>18923346</v>
      </c>
      <c r="AB185" s="11">
        <v>11191354</v>
      </c>
      <c r="AC185" s="11">
        <v>352632886</v>
      </c>
    </row>
    <row r="186" spans="1:29" ht="12.75">
      <c r="A186" s="8" t="s">
        <v>29</v>
      </c>
      <c r="B186" s="6" t="s">
        <v>232</v>
      </c>
      <c r="C186" s="1" t="s">
        <v>233</v>
      </c>
      <c r="D186" s="8" t="s">
        <v>27</v>
      </c>
      <c r="E186" s="8">
        <v>15</v>
      </c>
      <c r="F186" s="4"/>
      <c r="G186" s="4"/>
      <c r="H186" s="4" t="s">
        <v>22</v>
      </c>
      <c r="I186" s="4"/>
      <c r="J186" s="9">
        <v>39207</v>
      </c>
      <c r="K186" s="14">
        <f t="shared" si="96"/>
        <v>0</v>
      </c>
      <c r="L186" s="15">
        <f t="shared" si="97"/>
      </c>
      <c r="M186" s="15"/>
      <c r="N186" s="15"/>
      <c r="O186" s="15"/>
      <c r="P186" s="15"/>
      <c r="Q186" s="15"/>
      <c r="R186" s="15"/>
      <c r="S186" s="15"/>
      <c r="T186" s="15"/>
      <c r="U186" s="11"/>
      <c r="V186" s="11"/>
      <c r="W186" s="11"/>
      <c r="X186" s="11"/>
      <c r="Y186" s="11"/>
      <c r="Z186" s="11"/>
      <c r="AA186" s="11"/>
      <c r="AB186" s="11"/>
      <c r="AC186" s="11">
        <v>0</v>
      </c>
    </row>
    <row r="187" spans="1:29" ht="12.75">
      <c r="A187" s="8" t="s">
        <v>29</v>
      </c>
      <c r="B187" s="6" t="s">
        <v>258</v>
      </c>
      <c r="C187" s="1" t="s">
        <v>259</v>
      </c>
      <c r="D187" s="8" t="s">
        <v>27</v>
      </c>
      <c r="E187" s="8">
        <v>15</v>
      </c>
      <c r="F187" s="4"/>
      <c r="G187" s="4" t="s">
        <v>22</v>
      </c>
      <c r="H187" s="4" t="s">
        <v>22</v>
      </c>
      <c r="I187" s="4" t="s">
        <v>23</v>
      </c>
      <c r="J187" s="9">
        <v>46945</v>
      </c>
      <c r="K187" s="14">
        <f t="shared" si="96"/>
        <v>10339.212930024496</v>
      </c>
      <c r="L187" s="86">
        <f t="shared" si="97"/>
        <v>0.06709399091072174</v>
      </c>
      <c r="M187" s="86">
        <f>U187/AC187</f>
        <v>0.364530007143934</v>
      </c>
      <c r="N187" s="86">
        <f>V187/AC187</f>
        <v>0.2590982425435668</v>
      </c>
      <c r="O187" s="86">
        <f>W187/AC187</f>
        <v>0.035650634004053425</v>
      </c>
      <c r="P187" s="86">
        <f>X187/AC187</f>
        <v>0.08072651515245963</v>
      </c>
      <c r="Q187" s="86">
        <f>Y187/AC187</f>
        <v>0.03283230314493366</v>
      </c>
      <c r="R187" s="86">
        <f>AA187/AC187</f>
        <v>0.10326410161668964</v>
      </c>
      <c r="S187" s="86">
        <f>AB187/AC187</f>
        <v>0.05680420548364115</v>
      </c>
      <c r="T187" s="86">
        <f>SUM(L187:S187)</f>
        <v>1</v>
      </c>
      <c r="U187" s="11">
        <v>485374351</v>
      </c>
      <c r="V187" s="11">
        <v>344991191</v>
      </c>
      <c r="W187" s="11">
        <v>47469078</v>
      </c>
      <c r="X187" s="11">
        <v>107487941</v>
      </c>
      <c r="Y187" s="11">
        <v>43716450</v>
      </c>
      <c r="Z187" s="11">
        <v>89336136</v>
      </c>
      <c r="AA187" s="11">
        <v>137496901</v>
      </c>
      <c r="AB187" s="11">
        <v>75635212</v>
      </c>
      <c r="AC187" s="11">
        <v>1331507260</v>
      </c>
    </row>
    <row r="188" spans="1:29" ht="12.75">
      <c r="A188" s="8"/>
      <c r="B188" s="6"/>
      <c r="C188" s="1"/>
      <c r="D188" s="8"/>
      <c r="E188" s="8"/>
      <c r="F188" s="4"/>
      <c r="G188" s="4"/>
      <c r="H188" s="4"/>
      <c r="I188" s="4"/>
      <c r="J188" s="9"/>
      <c r="K188" s="14"/>
      <c r="L188" s="15">
        <f>SUM(L178:L187)</f>
        <v>0.697659086828897</v>
      </c>
      <c r="M188" s="15">
        <f aca="true" t="shared" si="106" ref="M188:T188">SUM(M178:M187)</f>
        <v>3.4370658463499235</v>
      </c>
      <c r="N188" s="15">
        <f t="shared" si="106"/>
        <v>2.040999840201385</v>
      </c>
      <c r="O188" s="15">
        <f t="shared" si="106"/>
        <v>0.4486066062714548</v>
      </c>
      <c r="P188" s="15">
        <f t="shared" si="106"/>
        <v>0.7519820828492068</v>
      </c>
      <c r="Q188" s="15">
        <f t="shared" si="106"/>
        <v>0.5136227950052968</v>
      </c>
      <c r="R188" s="15">
        <f t="shared" si="106"/>
        <v>0.678961522079946</v>
      </c>
      <c r="S188" s="15">
        <f t="shared" si="106"/>
        <v>0.43110222041389</v>
      </c>
      <c r="T188" s="15">
        <f t="shared" si="106"/>
        <v>9</v>
      </c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3.5" thickBot="1">
      <c r="A189" s="8"/>
      <c r="B189" s="6"/>
      <c r="C189" s="1"/>
      <c r="D189" s="8"/>
      <c r="E189" s="8"/>
      <c r="F189" s="4"/>
      <c r="G189" s="4"/>
      <c r="H189" s="4"/>
      <c r="I189" s="4"/>
      <c r="J189" s="9"/>
      <c r="K189" s="14"/>
      <c r="L189" s="88">
        <f>L188/9</f>
        <v>0.07751767631432188</v>
      </c>
      <c r="M189" s="88">
        <f aca="true" t="shared" si="107" ref="M189:S189">M188/9</f>
        <v>0.3818962051499915</v>
      </c>
      <c r="N189" s="88">
        <f t="shared" si="107"/>
        <v>0.22677776002237612</v>
      </c>
      <c r="O189" s="88">
        <f t="shared" si="107"/>
        <v>0.049845178474606094</v>
      </c>
      <c r="P189" s="88">
        <f t="shared" si="107"/>
        <v>0.08355356476102298</v>
      </c>
      <c r="Q189" s="88">
        <f t="shared" si="107"/>
        <v>0.057069199445032984</v>
      </c>
      <c r="R189" s="88">
        <f t="shared" si="107"/>
        <v>0.075440169119994</v>
      </c>
      <c r="S189" s="88">
        <f t="shared" si="107"/>
        <v>0.04790024671265444</v>
      </c>
      <c r="T189" s="88">
        <f>SUM(L189:S189)</f>
        <v>1</v>
      </c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3.5" thickTop="1">
      <c r="A190" s="8"/>
      <c r="B190" s="6"/>
      <c r="C190" s="1"/>
      <c r="D190" s="8"/>
      <c r="E190" s="8"/>
      <c r="F190" s="89"/>
      <c r="G190" s="89"/>
      <c r="H190" s="89" t="s">
        <v>351</v>
      </c>
      <c r="I190" s="89"/>
      <c r="J190" s="90"/>
      <c r="K190" s="91"/>
      <c r="L190" s="92"/>
      <c r="M190" s="92">
        <f>M189+N189+O189</f>
        <v>0.6585191436469737</v>
      </c>
      <c r="N190" s="15"/>
      <c r="O190" s="15"/>
      <c r="P190" s="15"/>
      <c r="Q190" s="15"/>
      <c r="R190" s="15"/>
      <c r="S190" s="15"/>
      <c r="T190" s="15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2.75">
      <c r="A191" s="8" t="s">
        <v>29</v>
      </c>
      <c r="B191" s="6" t="s">
        <v>48</v>
      </c>
      <c r="C191" s="1" t="s">
        <v>49</v>
      </c>
      <c r="D191" s="8" t="s">
        <v>28</v>
      </c>
      <c r="E191" s="8">
        <v>15</v>
      </c>
      <c r="F191" s="4"/>
      <c r="G191" s="4"/>
      <c r="H191" s="4" t="s">
        <v>22</v>
      </c>
      <c r="I191" s="4"/>
      <c r="J191" s="9">
        <v>32763</v>
      </c>
      <c r="K191" s="14">
        <f aca="true" t="shared" si="108" ref="K191:K200">IF(J191&gt;0,U191/J191,"")</f>
        <v>15271.312150901933</v>
      </c>
      <c r="L191" s="15">
        <f aca="true" t="shared" si="109" ref="L191:L200">IF(AC191&gt;0,Z191/AC191,"")</f>
        <v>0.09075323150306493</v>
      </c>
      <c r="M191" s="15">
        <f aca="true" t="shared" si="110" ref="M191:M198">U191/AC191</f>
        <v>0.3505514346549408</v>
      </c>
      <c r="N191" s="15">
        <f aca="true" t="shared" si="111" ref="N191:N198">V191/AC191</f>
        <v>0.28266131942152783</v>
      </c>
      <c r="O191" s="15">
        <f aca="true" t="shared" si="112" ref="O191:O198">W191/AC191</f>
        <v>0.0377109699098353</v>
      </c>
      <c r="P191" s="15">
        <f aca="true" t="shared" si="113" ref="P191:P198">X191/AC191</f>
        <v>0.07118309900600935</v>
      </c>
      <c r="Q191" s="15">
        <f aca="true" t="shared" si="114" ref="Q191:Q198">Y191/AC191</f>
        <v>0.06929628936779617</v>
      </c>
      <c r="R191" s="15">
        <f aca="true" t="shared" si="115" ref="R191:R198">AA191/AC191</f>
        <v>0.04389126987963794</v>
      </c>
      <c r="S191" s="15">
        <f aca="true" t="shared" si="116" ref="S191:S198">AB191/AC191</f>
        <v>0.05395238625718764</v>
      </c>
      <c r="T191" s="15">
        <f aca="true" t="shared" si="117" ref="T191:T198">SUM(L191:S191)</f>
        <v>1</v>
      </c>
      <c r="U191" s="11">
        <v>500334000</v>
      </c>
      <c r="V191" s="11">
        <v>403436000</v>
      </c>
      <c r="W191" s="11">
        <v>53824000</v>
      </c>
      <c r="X191" s="11">
        <v>101598000</v>
      </c>
      <c r="Y191" s="11">
        <v>98905000</v>
      </c>
      <c r="Z191" s="11">
        <v>129530000</v>
      </c>
      <c r="AA191" s="11">
        <v>62645000</v>
      </c>
      <c r="AB191" s="11">
        <v>77005000</v>
      </c>
      <c r="AC191" s="11">
        <v>1427277000</v>
      </c>
    </row>
    <row r="192" spans="1:29" ht="12.75">
      <c r="A192" s="8" t="s">
        <v>29</v>
      </c>
      <c r="B192" s="6" t="s">
        <v>60</v>
      </c>
      <c r="C192" s="1" t="s">
        <v>61</v>
      </c>
      <c r="D192" s="8" t="s">
        <v>28</v>
      </c>
      <c r="E192" s="8">
        <v>15</v>
      </c>
      <c r="F192" s="4"/>
      <c r="G192" s="4"/>
      <c r="H192" s="4" t="s">
        <v>22</v>
      </c>
      <c r="I192" s="4"/>
      <c r="J192" s="9">
        <v>20688</v>
      </c>
      <c r="K192" s="14">
        <f t="shared" si="108"/>
        <v>9044.808584686774</v>
      </c>
      <c r="L192" s="15">
        <f t="shared" si="109"/>
        <v>0.06457660229919603</v>
      </c>
      <c r="M192" s="15">
        <f t="shared" si="110"/>
        <v>0.3514895935081524</v>
      </c>
      <c r="N192" s="15">
        <f t="shared" si="111"/>
        <v>0.25197986325043203</v>
      </c>
      <c r="O192" s="15">
        <f t="shared" si="112"/>
        <v>0.013545345255090541</v>
      </c>
      <c r="P192" s="15">
        <f t="shared" si="113"/>
        <v>0.06327485160417762</v>
      </c>
      <c r="Q192" s="15">
        <f t="shared" si="114"/>
        <v>0.10934893680967767</v>
      </c>
      <c r="R192" s="15">
        <f t="shared" si="115"/>
        <v>0.06234878653542716</v>
      </c>
      <c r="S192" s="15">
        <f t="shared" si="116"/>
        <v>0.08343602073784658</v>
      </c>
      <c r="T192" s="15">
        <f t="shared" si="117"/>
        <v>1</v>
      </c>
      <c r="U192" s="11">
        <v>187119000</v>
      </c>
      <c r="V192" s="11">
        <v>134144000</v>
      </c>
      <c r="W192" s="11">
        <v>7211000</v>
      </c>
      <c r="X192" s="11">
        <v>33685000</v>
      </c>
      <c r="Y192" s="11">
        <v>58213000</v>
      </c>
      <c r="Z192" s="11">
        <v>34378000</v>
      </c>
      <c r="AA192" s="11">
        <v>33192000</v>
      </c>
      <c r="AB192" s="11">
        <v>44418000</v>
      </c>
      <c r="AC192" s="11">
        <v>532360000</v>
      </c>
    </row>
    <row r="193" spans="1:29" ht="12.75">
      <c r="A193" s="8" t="s">
        <v>29</v>
      </c>
      <c r="B193" s="6" t="s">
        <v>68</v>
      </c>
      <c r="C193" s="1" t="s">
        <v>69</v>
      </c>
      <c r="D193" s="8" t="s">
        <v>28</v>
      </c>
      <c r="E193" s="8">
        <v>15</v>
      </c>
      <c r="F193" s="4"/>
      <c r="G193" s="4" t="s">
        <v>22</v>
      </c>
      <c r="H193" s="4" t="s">
        <v>22</v>
      </c>
      <c r="I193" s="4" t="s">
        <v>23</v>
      </c>
      <c r="J193" s="9">
        <v>28079</v>
      </c>
      <c r="K193" s="14">
        <f t="shared" si="108"/>
        <v>9027.597991381459</v>
      </c>
      <c r="L193" s="15">
        <f t="shared" si="109"/>
        <v>0.05117194411559931</v>
      </c>
      <c r="M193" s="15">
        <f t="shared" si="110"/>
        <v>0.3966812787282734</v>
      </c>
      <c r="N193" s="15">
        <f t="shared" si="111"/>
        <v>0.3005371933957804</v>
      </c>
      <c r="O193" s="15">
        <f t="shared" si="112"/>
        <v>0.006987372417341174</v>
      </c>
      <c r="P193" s="15">
        <f t="shared" si="113"/>
        <v>0.0889661826549875</v>
      </c>
      <c r="Q193" s="15">
        <f t="shared" si="114"/>
        <v>0.059165130771523536</v>
      </c>
      <c r="R193" s="15">
        <f t="shared" si="115"/>
        <v>0.07392933552955169</v>
      </c>
      <c r="S193" s="15">
        <f t="shared" si="116"/>
        <v>0.02256156238694298</v>
      </c>
      <c r="T193" s="15">
        <f t="shared" si="117"/>
        <v>0.9999999999999999</v>
      </c>
      <c r="U193" s="11">
        <v>253485924</v>
      </c>
      <c r="V193" s="11">
        <v>192048257</v>
      </c>
      <c r="W193" s="11">
        <v>4465047</v>
      </c>
      <c r="X193" s="11">
        <v>56850868</v>
      </c>
      <c r="Y193" s="11">
        <v>37807501</v>
      </c>
      <c r="Z193" s="11">
        <v>32699722</v>
      </c>
      <c r="AA193" s="11">
        <v>47242073</v>
      </c>
      <c r="AB193" s="11">
        <v>14417213</v>
      </c>
      <c r="AC193" s="11">
        <v>639016605</v>
      </c>
    </row>
    <row r="194" spans="1:29" ht="12.75">
      <c r="A194" s="8" t="s">
        <v>29</v>
      </c>
      <c r="B194" s="6" t="s">
        <v>108</v>
      </c>
      <c r="C194" s="1" t="s">
        <v>109</v>
      </c>
      <c r="D194" s="8" t="s">
        <v>28</v>
      </c>
      <c r="E194" s="8">
        <v>15</v>
      </c>
      <c r="F194" s="4"/>
      <c r="G194" s="4"/>
      <c r="H194" s="4" t="s">
        <v>22</v>
      </c>
      <c r="I194" s="4"/>
      <c r="J194" s="9">
        <v>35423</v>
      </c>
      <c r="K194" s="14">
        <f t="shared" si="108"/>
        <v>10279.46915845637</v>
      </c>
      <c r="L194" s="15">
        <f t="shared" si="109"/>
        <v>0.1649914303421959</v>
      </c>
      <c r="M194" s="15">
        <f t="shared" si="110"/>
        <v>0.426881641066861</v>
      </c>
      <c r="N194" s="15">
        <f t="shared" si="111"/>
        <v>0.08860696110455475</v>
      </c>
      <c r="O194" s="15">
        <f t="shared" si="112"/>
        <v>0.0725211589742279</v>
      </c>
      <c r="P194" s="15">
        <f t="shared" si="113"/>
        <v>0.06517631964454676</v>
      </c>
      <c r="Q194" s="15">
        <f t="shared" si="114"/>
        <v>0.047075772020727234</v>
      </c>
      <c r="R194" s="15">
        <f t="shared" si="115"/>
        <v>0.06863403274067406</v>
      </c>
      <c r="S194" s="15">
        <f t="shared" si="116"/>
        <v>0.06611268410621239</v>
      </c>
      <c r="T194" s="15">
        <f t="shared" si="117"/>
        <v>1</v>
      </c>
      <c r="U194" s="11">
        <v>364129636</v>
      </c>
      <c r="V194" s="11">
        <v>75581654</v>
      </c>
      <c r="W194" s="11">
        <v>61860480</v>
      </c>
      <c r="X194" s="11">
        <v>55595339</v>
      </c>
      <c r="Y194" s="11">
        <v>40155589</v>
      </c>
      <c r="Z194" s="11">
        <v>140737534</v>
      </c>
      <c r="AA194" s="11">
        <v>58544765</v>
      </c>
      <c r="AB194" s="11">
        <v>56394057</v>
      </c>
      <c r="AC194" s="11">
        <v>852999054</v>
      </c>
    </row>
    <row r="195" spans="1:29" ht="12.75">
      <c r="A195" s="8" t="s">
        <v>29</v>
      </c>
      <c r="B195" s="6" t="s">
        <v>114</v>
      </c>
      <c r="C195" s="1" t="s">
        <v>115</v>
      </c>
      <c r="D195" s="8" t="s">
        <v>28</v>
      </c>
      <c r="E195" s="8">
        <v>15</v>
      </c>
      <c r="F195" s="4"/>
      <c r="G195" s="4" t="s">
        <v>22</v>
      </c>
      <c r="H195" s="4" t="s">
        <v>22</v>
      </c>
      <c r="I195" s="4"/>
      <c r="J195" s="9">
        <v>23398</v>
      </c>
      <c r="K195" s="14">
        <f t="shared" si="108"/>
        <v>12044.219420463287</v>
      </c>
      <c r="L195" s="15">
        <f t="shared" si="109"/>
        <v>0.06687149718189567</v>
      </c>
      <c r="M195" s="15">
        <f t="shared" si="110"/>
        <v>0.3911942225500177</v>
      </c>
      <c r="N195" s="15">
        <f t="shared" si="111"/>
        <v>0.24823425201057733</v>
      </c>
      <c r="O195" s="15">
        <f t="shared" si="112"/>
        <v>0.0474390488877982</v>
      </c>
      <c r="P195" s="15">
        <f t="shared" si="113"/>
        <v>0.09706670373422743</v>
      </c>
      <c r="Q195" s="15">
        <f t="shared" si="114"/>
        <v>0.035606348218271536</v>
      </c>
      <c r="R195" s="15">
        <f t="shared" si="115"/>
        <v>0.08505084418682657</v>
      </c>
      <c r="S195" s="15">
        <f t="shared" si="116"/>
        <v>0.02853708323038556</v>
      </c>
      <c r="T195" s="15">
        <f t="shared" si="117"/>
        <v>1</v>
      </c>
      <c r="U195" s="11">
        <v>281810646</v>
      </c>
      <c r="V195" s="11">
        <v>178824356</v>
      </c>
      <c r="W195" s="11">
        <v>34174403</v>
      </c>
      <c r="X195" s="11">
        <v>69925446</v>
      </c>
      <c r="Y195" s="11">
        <v>25650297</v>
      </c>
      <c r="Z195" s="11">
        <v>48173257</v>
      </c>
      <c r="AA195" s="11">
        <v>61269395</v>
      </c>
      <c r="AB195" s="11">
        <v>20557701</v>
      </c>
      <c r="AC195" s="11">
        <v>720385501</v>
      </c>
    </row>
    <row r="196" spans="1:29" ht="12.75">
      <c r="A196" s="8" t="s">
        <v>29</v>
      </c>
      <c r="B196" s="6" t="s">
        <v>170</v>
      </c>
      <c r="C196" s="1" t="s">
        <v>171</v>
      </c>
      <c r="D196" s="8" t="s">
        <v>28</v>
      </c>
      <c r="E196" s="8">
        <v>15</v>
      </c>
      <c r="F196" s="4"/>
      <c r="G196" s="4" t="s">
        <v>22</v>
      </c>
      <c r="H196" s="4" t="s">
        <v>22</v>
      </c>
      <c r="I196" s="4"/>
      <c r="J196" s="9">
        <v>20056</v>
      </c>
      <c r="K196" s="14">
        <f t="shared" si="108"/>
        <v>7769.532459114479</v>
      </c>
      <c r="L196" s="15">
        <f t="shared" si="109"/>
        <v>0.060241921679480406</v>
      </c>
      <c r="M196" s="15">
        <f t="shared" si="110"/>
        <v>0.28509084725747197</v>
      </c>
      <c r="N196" s="15">
        <f t="shared" si="111"/>
        <v>0.25253219337251587</v>
      </c>
      <c r="O196" s="15">
        <f t="shared" si="112"/>
        <v>0.13261291593273314</v>
      </c>
      <c r="P196" s="15">
        <f t="shared" si="113"/>
        <v>0.0992199821713002</v>
      </c>
      <c r="Q196" s="15">
        <f t="shared" si="114"/>
        <v>0.020843233214070455</v>
      </c>
      <c r="R196" s="15">
        <f t="shared" si="115"/>
        <v>0.08196275483352555</v>
      </c>
      <c r="S196" s="15">
        <f t="shared" si="116"/>
        <v>0.06749615153890244</v>
      </c>
      <c r="T196" s="15">
        <f t="shared" si="117"/>
        <v>1.0000000000000002</v>
      </c>
      <c r="U196" s="11">
        <v>155825743</v>
      </c>
      <c r="V196" s="11">
        <v>138029744</v>
      </c>
      <c r="W196" s="11">
        <v>72483934</v>
      </c>
      <c r="X196" s="11">
        <v>54231932</v>
      </c>
      <c r="Y196" s="11">
        <v>11392552</v>
      </c>
      <c r="Z196" s="11">
        <v>32927196</v>
      </c>
      <c r="AA196" s="11">
        <v>44799429</v>
      </c>
      <c r="AB196" s="11">
        <v>36892233</v>
      </c>
      <c r="AC196" s="11">
        <v>546582763</v>
      </c>
    </row>
    <row r="197" spans="1:29" ht="12.75">
      <c r="A197" s="8" t="s">
        <v>29</v>
      </c>
      <c r="B197" s="6" t="s">
        <v>180</v>
      </c>
      <c r="C197" s="1" t="s">
        <v>181</v>
      </c>
      <c r="D197" s="8" t="s">
        <v>28</v>
      </c>
      <c r="E197" s="8">
        <v>15</v>
      </c>
      <c r="F197" s="4"/>
      <c r="G197" s="4"/>
      <c r="H197" s="4" t="s">
        <v>22</v>
      </c>
      <c r="I197" s="4"/>
      <c r="J197" s="9">
        <v>30680</v>
      </c>
      <c r="K197" s="14">
        <f t="shared" si="108"/>
        <v>17573.435462842244</v>
      </c>
      <c r="L197" s="15">
        <f t="shared" si="109"/>
        <v>0.0891367920315193</v>
      </c>
      <c r="M197" s="15">
        <f t="shared" si="110"/>
        <v>0.44588906054100186</v>
      </c>
      <c r="N197" s="15">
        <f t="shared" si="111"/>
        <v>0.1810763469636873</v>
      </c>
      <c r="O197" s="15">
        <f t="shared" si="112"/>
        <v>0.02514216433833624</v>
      </c>
      <c r="P197" s="15">
        <f t="shared" si="113"/>
        <v>0.07641395211898469</v>
      </c>
      <c r="Q197" s="15">
        <f t="shared" si="114"/>
        <v>0.05632073068665624</v>
      </c>
      <c r="R197" s="15">
        <f t="shared" si="115"/>
        <v>0.09395995911224615</v>
      </c>
      <c r="S197" s="15">
        <f t="shared" si="116"/>
        <v>0.0320609942075682</v>
      </c>
      <c r="T197" s="15">
        <f t="shared" si="117"/>
        <v>1</v>
      </c>
      <c r="U197" s="11">
        <v>539153000</v>
      </c>
      <c r="V197" s="11">
        <v>218951000</v>
      </c>
      <c r="W197" s="11">
        <v>30401000</v>
      </c>
      <c r="X197" s="11">
        <v>92397000</v>
      </c>
      <c r="Y197" s="11">
        <v>68101000</v>
      </c>
      <c r="Z197" s="11">
        <v>107781000</v>
      </c>
      <c r="AA197" s="11">
        <v>113613000</v>
      </c>
      <c r="AB197" s="11">
        <v>38767000</v>
      </c>
      <c r="AC197" s="11">
        <v>1209164000</v>
      </c>
    </row>
    <row r="198" spans="1:29" ht="12.75">
      <c r="A198" s="8" t="s">
        <v>29</v>
      </c>
      <c r="B198" s="6" t="s">
        <v>230</v>
      </c>
      <c r="C198" s="1" t="s">
        <v>231</v>
      </c>
      <c r="D198" s="8" t="s">
        <v>28</v>
      </c>
      <c r="E198" s="8">
        <v>16</v>
      </c>
      <c r="F198" s="4"/>
      <c r="G198" s="4" t="s">
        <v>22</v>
      </c>
      <c r="H198" s="4" t="s">
        <v>22</v>
      </c>
      <c r="I198" s="4"/>
      <c r="J198" s="9">
        <v>18851</v>
      </c>
      <c r="K198" s="14">
        <f t="shared" si="108"/>
        <v>8347.963503262426</v>
      </c>
      <c r="L198" s="15">
        <f t="shared" si="109"/>
        <v>0.10119435685057304</v>
      </c>
      <c r="M198" s="15">
        <f t="shared" si="110"/>
        <v>0.42034906192438887</v>
      </c>
      <c r="N198" s="15">
        <f t="shared" si="111"/>
        <v>0.17353940373421997</v>
      </c>
      <c r="O198" s="15">
        <f t="shared" si="112"/>
        <v>0.07845974865188499</v>
      </c>
      <c r="P198" s="15">
        <f t="shared" si="113"/>
        <v>0.08719638962915642</v>
      </c>
      <c r="Q198" s="15">
        <f t="shared" si="114"/>
        <v>0.056970194564122306</v>
      </c>
      <c r="R198" s="15">
        <f t="shared" si="115"/>
        <v>0.05091003461472934</v>
      </c>
      <c r="S198" s="15">
        <f t="shared" si="116"/>
        <v>0.0313808100309251</v>
      </c>
      <c r="T198" s="15">
        <f t="shared" si="117"/>
        <v>1</v>
      </c>
      <c r="U198" s="11">
        <v>157367460</v>
      </c>
      <c r="V198" s="11">
        <v>64968517</v>
      </c>
      <c r="W198" s="11">
        <v>29373234</v>
      </c>
      <c r="X198" s="11">
        <v>32643999</v>
      </c>
      <c r="Y198" s="11">
        <v>21328119</v>
      </c>
      <c r="Z198" s="11">
        <v>37884464</v>
      </c>
      <c r="AA198" s="11">
        <v>19059357</v>
      </c>
      <c r="AB198" s="11">
        <v>11748137</v>
      </c>
      <c r="AC198" s="11">
        <v>374373287</v>
      </c>
    </row>
    <row r="199" spans="1:29" ht="12.75">
      <c r="A199" s="8" t="s">
        <v>29</v>
      </c>
      <c r="B199" s="6" t="s">
        <v>232</v>
      </c>
      <c r="C199" s="1" t="s">
        <v>233</v>
      </c>
      <c r="D199" s="8" t="s">
        <v>28</v>
      </c>
      <c r="E199" s="8">
        <v>15</v>
      </c>
      <c r="F199" s="4"/>
      <c r="G199" s="4"/>
      <c r="H199" s="4" t="s">
        <v>22</v>
      </c>
      <c r="I199" s="4"/>
      <c r="J199" s="9">
        <v>41432</v>
      </c>
      <c r="K199" s="14">
        <f t="shared" si="108"/>
        <v>0</v>
      </c>
      <c r="L199" s="15">
        <f t="shared" si="109"/>
      </c>
      <c r="M199" s="15"/>
      <c r="N199" s="15"/>
      <c r="O199" s="15"/>
      <c r="P199" s="15"/>
      <c r="Q199" s="15"/>
      <c r="R199" s="15"/>
      <c r="S199" s="15"/>
      <c r="T199" s="15"/>
      <c r="U199" s="11"/>
      <c r="V199" s="11"/>
      <c r="W199" s="11"/>
      <c r="X199" s="11"/>
      <c r="Y199" s="11"/>
      <c r="Z199" s="11"/>
      <c r="AA199" s="11"/>
      <c r="AB199" s="11"/>
      <c r="AC199" s="11">
        <v>0</v>
      </c>
    </row>
    <row r="200" spans="1:29" ht="12.75">
      <c r="A200" s="8" t="s">
        <v>29</v>
      </c>
      <c r="B200" s="6" t="s">
        <v>258</v>
      </c>
      <c r="C200" s="1" t="s">
        <v>259</v>
      </c>
      <c r="D200" s="8" t="s">
        <v>28</v>
      </c>
      <c r="E200" s="8">
        <v>15</v>
      </c>
      <c r="F200" s="4"/>
      <c r="G200" s="4" t="s">
        <v>22</v>
      </c>
      <c r="H200" s="4" t="s">
        <v>22</v>
      </c>
      <c r="I200" s="4" t="s">
        <v>23</v>
      </c>
      <c r="J200" s="9">
        <v>47086</v>
      </c>
      <c r="K200" s="14">
        <f t="shared" si="108"/>
        <v>10682.671282334451</v>
      </c>
      <c r="L200" s="86">
        <f t="shared" si="109"/>
        <v>0.06296469612659637</v>
      </c>
      <c r="M200" s="86">
        <f>U200/AC200</f>
        <v>0.3521777751915219</v>
      </c>
      <c r="N200" s="86">
        <f>V200/AC200</f>
        <v>0.26250351126319893</v>
      </c>
      <c r="O200" s="86">
        <f>W200/AC200</f>
        <v>0.04023263104064505</v>
      </c>
      <c r="P200" s="86">
        <f>X200/AC200</f>
        <v>0.08753706704455427</v>
      </c>
      <c r="Q200" s="86">
        <f>Y200/AC200</f>
        <v>0.03216565292907577</v>
      </c>
      <c r="R200" s="86">
        <f>AA200/AC200</f>
        <v>0.0938841270912764</v>
      </c>
      <c r="S200" s="86">
        <f>AB200/AC200</f>
        <v>0.06853453931313136</v>
      </c>
      <c r="T200" s="86">
        <f>SUM(L200:S200)</f>
        <v>1</v>
      </c>
      <c r="U200" s="11">
        <v>503004260</v>
      </c>
      <c r="V200" s="11">
        <v>374925375</v>
      </c>
      <c r="W200" s="11">
        <v>57462981</v>
      </c>
      <c r="X200" s="11">
        <v>125026395</v>
      </c>
      <c r="Y200" s="11">
        <v>45941174</v>
      </c>
      <c r="Z200" s="11">
        <v>89930463</v>
      </c>
      <c r="AA200" s="11">
        <v>134091698</v>
      </c>
      <c r="AB200" s="11">
        <v>97885692</v>
      </c>
      <c r="AC200" s="11">
        <v>1428268038</v>
      </c>
    </row>
    <row r="201" spans="12:20" ht="12.75">
      <c r="L201" s="38">
        <f>SUM(L191:L200)</f>
        <v>0.7519024721301208</v>
      </c>
      <c r="M201" s="38">
        <f aca="true" t="shared" si="118" ref="M201:T201">SUM(M191:M200)</f>
        <v>3.42030491542263</v>
      </c>
      <c r="N201" s="38">
        <f t="shared" si="118"/>
        <v>2.0416710445164945</v>
      </c>
      <c r="O201" s="38">
        <f t="shared" si="118"/>
        <v>0.4546513554078925</v>
      </c>
      <c r="P201" s="38">
        <f t="shared" si="118"/>
        <v>0.7360345476079442</v>
      </c>
      <c r="Q201" s="38">
        <f t="shared" si="118"/>
        <v>0.48679228858192086</v>
      </c>
      <c r="R201" s="38">
        <f t="shared" si="118"/>
        <v>0.6545711445238949</v>
      </c>
      <c r="S201" s="38">
        <f t="shared" si="118"/>
        <v>0.4540722318091022</v>
      </c>
      <c r="T201" s="38">
        <f t="shared" si="118"/>
        <v>9</v>
      </c>
    </row>
    <row r="202" spans="12:20" ht="13.5" thickBot="1">
      <c r="L202" s="94">
        <f>L201/9</f>
        <v>0.08354471912556899</v>
      </c>
      <c r="M202" s="94">
        <f aca="true" t="shared" si="119" ref="M202:S202">M201/9</f>
        <v>0.3800338794914033</v>
      </c>
      <c r="N202" s="94">
        <f t="shared" si="119"/>
        <v>0.2268523382796105</v>
      </c>
      <c r="O202" s="94">
        <f t="shared" si="119"/>
        <v>0.05051681726754361</v>
      </c>
      <c r="P202" s="94">
        <f t="shared" si="119"/>
        <v>0.08178161640088269</v>
      </c>
      <c r="Q202" s="94">
        <f t="shared" si="119"/>
        <v>0.05408803206465787</v>
      </c>
      <c r="R202" s="94">
        <f t="shared" si="119"/>
        <v>0.07273012716932165</v>
      </c>
      <c r="S202" s="94">
        <f t="shared" si="119"/>
        <v>0.05045247020101136</v>
      </c>
      <c r="T202" s="88">
        <f>SUM(L202:S202)</f>
        <v>1</v>
      </c>
    </row>
    <row r="203" spans="6:13" ht="13.5" thickTop="1">
      <c r="F203" s="89"/>
      <c r="G203" s="89"/>
      <c r="H203" s="89" t="s">
        <v>351</v>
      </c>
      <c r="I203" s="89"/>
      <c r="J203" s="90"/>
      <c r="K203" s="91"/>
      <c r="L203" s="92"/>
      <c r="M203" s="92">
        <f>M202+N202+O202</f>
        <v>0.6574030350385575</v>
      </c>
    </row>
  </sheetData>
  <sheetProtection/>
  <printOptions/>
  <pageMargins left="0.75" right="0.75" top="1" bottom="1" header="0.5" footer="0.5"/>
  <pageSetup fitToHeight="4" fitToWidth="1" orientation="landscape" scale="43" r:id="rId1"/>
  <headerFooter alignWithMargins="0">
    <oddFooter>&amp;LResponse to Faculty Resolution Appendix B&amp;C&amp;P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2"/>
  <sheetViews>
    <sheetView zoomScalePageLayoutView="0" workbookViewId="0" topLeftCell="A1">
      <pane xSplit="4" ySplit="2" topLeftCell="W7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T1" sqref="T1:T16384"/>
    </sheetView>
  </sheetViews>
  <sheetFormatPr defaultColWidth="9.140625" defaultRowHeight="12.75"/>
  <cols>
    <col min="1" max="1" width="5.57421875" style="8" customWidth="1"/>
    <col min="2" max="2" width="6.8515625" style="6" customWidth="1"/>
    <col min="3" max="3" width="26.57421875" style="1" customWidth="1"/>
    <col min="4" max="4" width="7.7109375" style="8" customWidth="1"/>
    <col min="5" max="5" width="5.140625" style="8" customWidth="1"/>
    <col min="6" max="6" width="6.00390625" style="4" customWidth="1"/>
    <col min="7" max="7" width="6.421875" style="4" customWidth="1"/>
    <col min="8" max="8" width="3.7109375" style="4" customWidth="1"/>
    <col min="9" max="9" width="7.28125" style="4" customWidth="1"/>
    <col min="10" max="10" width="8.57421875" style="9" customWidth="1"/>
    <col min="11" max="11" width="10.140625" style="14" customWidth="1"/>
    <col min="12" max="12" width="8.28125" style="9" customWidth="1"/>
    <col min="13" max="13" width="8.57421875" style="9" customWidth="1"/>
    <col min="14" max="14" width="8.140625" style="9" customWidth="1"/>
    <col min="15" max="15" width="7.7109375" style="9" customWidth="1"/>
    <col min="16" max="16" width="7.57421875" style="9" customWidth="1"/>
    <col min="17" max="17" width="8.421875" style="9" customWidth="1"/>
    <col min="18" max="18" width="7.57421875" style="9" customWidth="1"/>
    <col min="19" max="19" width="7.7109375" style="9" customWidth="1"/>
    <col min="20" max="20" width="12.421875" style="0" customWidth="1"/>
    <col min="21" max="21" width="12.00390625" style="11" customWidth="1"/>
    <col min="22" max="22" width="12.57421875" style="11" customWidth="1"/>
    <col min="23" max="23" width="12.28125" style="11" customWidth="1"/>
    <col min="24" max="24" width="13.28125" style="11" customWidth="1"/>
    <col min="25" max="25" width="12.7109375" style="11" customWidth="1"/>
    <col min="26" max="26" width="12.140625" style="11" customWidth="1"/>
    <col min="27" max="27" width="11.421875" style="11" customWidth="1"/>
    <col min="28" max="28" width="13.7109375" style="11" customWidth="1"/>
    <col min="29" max="16384" width="9.140625" style="1" customWidth="1"/>
  </cols>
  <sheetData>
    <row r="1" spans="1:28" ht="12.75">
      <c r="A1" s="118" t="s">
        <v>356</v>
      </c>
      <c r="B1" s="118"/>
      <c r="C1" s="118"/>
      <c r="D1" s="118"/>
      <c r="E1" s="98"/>
      <c r="F1" s="99"/>
      <c r="G1" s="99"/>
      <c r="H1" s="99"/>
      <c r="I1" s="99"/>
      <c r="J1" s="100"/>
      <c r="K1" s="101"/>
      <c r="L1" s="100"/>
      <c r="M1" s="100"/>
      <c r="N1" s="100"/>
      <c r="O1" s="100"/>
      <c r="P1" s="100"/>
      <c r="Q1" s="100"/>
      <c r="R1" s="100"/>
      <c r="S1" s="100"/>
      <c r="U1" s="102"/>
      <c r="V1" s="102"/>
      <c r="W1" s="102"/>
      <c r="X1" s="102"/>
      <c r="Y1" s="102"/>
      <c r="Z1" s="102"/>
      <c r="AA1" s="102"/>
      <c r="AB1" s="102"/>
    </row>
    <row r="2" spans="1:28" ht="76.5">
      <c r="A2" s="103" t="s">
        <v>0</v>
      </c>
      <c r="B2" s="104" t="s">
        <v>1</v>
      </c>
      <c r="C2" s="105" t="s">
        <v>2</v>
      </c>
      <c r="D2" s="103" t="s">
        <v>3</v>
      </c>
      <c r="E2" s="103" t="s">
        <v>4</v>
      </c>
      <c r="F2" s="106" t="s">
        <v>5</v>
      </c>
      <c r="G2" s="106" t="s">
        <v>6</v>
      </c>
      <c r="H2" s="106" t="s">
        <v>7</v>
      </c>
      <c r="I2" s="106" t="s">
        <v>8</v>
      </c>
      <c r="J2" s="107" t="s">
        <v>302</v>
      </c>
      <c r="K2" s="108" t="s">
        <v>303</v>
      </c>
      <c r="L2" s="107" t="s">
        <v>304</v>
      </c>
      <c r="M2" s="107" t="s">
        <v>326</v>
      </c>
      <c r="N2" s="107" t="s">
        <v>327</v>
      </c>
      <c r="O2" s="107" t="s">
        <v>328</v>
      </c>
      <c r="P2" s="107" t="s">
        <v>329</v>
      </c>
      <c r="Q2" s="107" t="s">
        <v>352</v>
      </c>
      <c r="R2" s="107" t="s">
        <v>330</v>
      </c>
      <c r="S2" s="107" t="s">
        <v>331</v>
      </c>
      <c r="T2" t="s">
        <v>9</v>
      </c>
      <c r="U2" s="109" t="s">
        <v>10</v>
      </c>
      <c r="V2" s="109" t="s">
        <v>11</v>
      </c>
      <c r="W2" s="109" t="s">
        <v>12</v>
      </c>
      <c r="X2" s="109" t="s">
        <v>13</v>
      </c>
      <c r="Y2" s="109" t="s">
        <v>14</v>
      </c>
      <c r="Z2" s="109" t="s">
        <v>15</v>
      </c>
      <c r="AA2" s="109" t="s">
        <v>16</v>
      </c>
      <c r="AB2" s="109" t="s">
        <v>17</v>
      </c>
    </row>
    <row r="3" spans="1:28" ht="12.75">
      <c r="A3" s="98" t="s">
        <v>29</v>
      </c>
      <c r="B3" s="110" t="s">
        <v>42</v>
      </c>
      <c r="C3" s="111" t="s">
        <v>43</v>
      </c>
      <c r="D3" s="98" t="s">
        <v>21</v>
      </c>
      <c r="E3" s="98">
        <v>15</v>
      </c>
      <c r="F3" s="99" t="s">
        <v>22</v>
      </c>
      <c r="G3" s="99" t="s">
        <v>22</v>
      </c>
      <c r="H3" s="99" t="s">
        <v>22</v>
      </c>
      <c r="I3" s="99" t="s">
        <v>23</v>
      </c>
      <c r="J3" s="100"/>
      <c r="K3" s="101">
        <f aca="true" t="shared" si="0" ref="K3:K34">IF(J3&gt;0,T3/J3,"")</f>
      </c>
      <c r="L3" s="87">
        <f aca="true" t="shared" si="1" ref="L3:L34">IF(AB3&gt;0,Y3/AB3,"")</f>
        <v>0.07172975751625511</v>
      </c>
      <c r="M3" s="87">
        <f aca="true" t="shared" si="2" ref="M3:M28">T3/AB3</f>
        <v>0.33106024118704036</v>
      </c>
      <c r="N3" s="87">
        <f aca="true" t="shared" si="3" ref="N3:N28">U3/AB3</f>
        <v>0.35681603467758366</v>
      </c>
      <c r="O3" s="87">
        <f aca="true" t="shared" si="4" ref="O3:O28">V3/AB3</f>
        <v>0.04843307152251635</v>
      </c>
      <c r="P3" s="87">
        <f aca="true" t="shared" si="5" ref="P3:P28">W3/AB3</f>
        <v>0.07091352833299372</v>
      </c>
      <c r="Q3" s="87">
        <f aca="true" t="shared" si="6" ref="Q3:Q28">X3/AB3</f>
        <v>0.024140701702387787</v>
      </c>
      <c r="R3" s="87">
        <f aca="true" t="shared" si="7" ref="R3:R28">Z3/AB3</f>
        <v>0.058609886445732916</v>
      </c>
      <c r="S3" s="87">
        <f aca="true" t="shared" si="8" ref="S3:S28">AA3/AB3</f>
        <v>0.03829677861549006</v>
      </c>
      <c r="T3">
        <v>285946000</v>
      </c>
      <c r="U3" s="102">
        <v>308192000</v>
      </c>
      <c r="V3" s="102">
        <v>41833000</v>
      </c>
      <c r="W3" s="102">
        <v>61250000</v>
      </c>
      <c r="X3" s="102">
        <v>20851000</v>
      </c>
      <c r="Y3" s="102">
        <v>61955000</v>
      </c>
      <c r="Z3" s="102">
        <v>50623000</v>
      </c>
      <c r="AA3" s="102">
        <v>33078000</v>
      </c>
      <c r="AB3" s="102">
        <v>863728000</v>
      </c>
    </row>
    <row r="4" spans="1:28" ht="12.75">
      <c r="A4" s="98" t="s">
        <v>29</v>
      </c>
      <c r="B4" s="110" t="s">
        <v>254</v>
      </c>
      <c r="C4" s="111" t="s">
        <v>255</v>
      </c>
      <c r="D4" s="98" t="s">
        <v>21</v>
      </c>
      <c r="E4" s="98">
        <v>15</v>
      </c>
      <c r="F4" s="99" t="s">
        <v>22</v>
      </c>
      <c r="G4" s="99"/>
      <c r="H4" s="99" t="s">
        <v>22</v>
      </c>
      <c r="I4" s="99" t="s">
        <v>23</v>
      </c>
      <c r="J4" s="100"/>
      <c r="K4" s="101">
        <f t="shared" si="0"/>
      </c>
      <c r="L4" s="87">
        <f t="shared" si="1"/>
        <v>0.06399473826681894</v>
      </c>
      <c r="M4" s="87">
        <f t="shared" si="2"/>
        <v>0.39372856359386016</v>
      </c>
      <c r="N4" s="87">
        <f t="shared" si="3"/>
        <v>0.26250500394586146</v>
      </c>
      <c r="O4" s="87">
        <f t="shared" si="4"/>
        <v>0.0604711591272924</v>
      </c>
      <c r="P4" s="87">
        <f t="shared" si="5"/>
        <v>0.05344240864488063</v>
      </c>
      <c r="Q4" s="87">
        <f t="shared" si="6"/>
        <v>0.0319430033304581</v>
      </c>
      <c r="R4" s="87">
        <f t="shared" si="7"/>
        <v>0.07608460228367765</v>
      </c>
      <c r="S4" s="87">
        <f t="shared" si="8"/>
        <v>0.05783052080715069</v>
      </c>
      <c r="T4">
        <v>438222508</v>
      </c>
      <c r="U4" s="102">
        <v>292169814</v>
      </c>
      <c r="V4" s="102">
        <v>67304802</v>
      </c>
      <c r="W4" s="102">
        <v>59481756</v>
      </c>
      <c r="X4" s="102">
        <v>35552775</v>
      </c>
      <c r="Y4" s="102">
        <v>71226569</v>
      </c>
      <c r="Z4" s="102">
        <v>84682668</v>
      </c>
      <c r="AA4" s="102">
        <v>64365754</v>
      </c>
      <c r="AB4" s="102">
        <v>1113006646</v>
      </c>
    </row>
    <row r="5" spans="1:28" ht="12.75">
      <c r="A5" s="98" t="s">
        <v>18</v>
      </c>
      <c r="B5" s="110" t="s">
        <v>19</v>
      </c>
      <c r="C5" s="111" t="s">
        <v>20</v>
      </c>
      <c r="D5" s="98" t="s">
        <v>21</v>
      </c>
      <c r="E5" s="98">
        <v>15</v>
      </c>
      <c r="F5" s="99" t="s">
        <v>22</v>
      </c>
      <c r="G5" s="99"/>
      <c r="H5" s="99"/>
      <c r="I5" s="99" t="s">
        <v>23</v>
      </c>
      <c r="J5" s="100"/>
      <c r="K5" s="101">
        <f t="shared" si="0"/>
      </c>
      <c r="L5" s="87">
        <f t="shared" si="1"/>
        <v>0.04478103569805364</v>
      </c>
      <c r="M5" s="87">
        <f t="shared" si="2"/>
        <v>0.25909866426663664</v>
      </c>
      <c r="N5" s="87">
        <f t="shared" si="3"/>
        <v>0.20929410565622064</v>
      </c>
      <c r="O5" s="87">
        <f t="shared" si="4"/>
        <v>0.2984670599606535</v>
      </c>
      <c r="P5" s="87">
        <f t="shared" si="5"/>
        <v>0.04547918901435931</v>
      </c>
      <c r="Q5" s="87">
        <f t="shared" si="6"/>
        <v>0.02401641118682157</v>
      </c>
      <c r="R5" s="87">
        <f t="shared" si="7"/>
        <v>0.07025418158479398</v>
      </c>
      <c r="S5" s="87">
        <f t="shared" si="8"/>
        <v>0.04860935263246076</v>
      </c>
      <c r="T5">
        <v>161488418</v>
      </c>
      <c r="U5" s="102">
        <v>130446732</v>
      </c>
      <c r="V5" s="102">
        <v>186025557</v>
      </c>
      <c r="W5" s="102">
        <v>28345813</v>
      </c>
      <c r="X5" s="102">
        <v>14968708</v>
      </c>
      <c r="Y5" s="102">
        <v>27910675</v>
      </c>
      <c r="Z5" s="102">
        <v>43787322</v>
      </c>
      <c r="AA5" s="102">
        <v>30296750</v>
      </c>
      <c r="AB5" s="102">
        <v>623269975</v>
      </c>
    </row>
    <row r="6" spans="1:28" ht="12.75">
      <c r="A6" s="98" t="s">
        <v>29</v>
      </c>
      <c r="B6" s="110" t="s">
        <v>66</v>
      </c>
      <c r="C6" s="111" t="s">
        <v>67</v>
      </c>
      <c r="D6" s="98" t="s">
        <v>21</v>
      </c>
      <c r="E6" s="98">
        <v>15</v>
      </c>
      <c r="F6" s="99" t="s">
        <v>22</v>
      </c>
      <c r="G6" s="99"/>
      <c r="H6" s="99"/>
      <c r="I6" s="99" t="s">
        <v>23</v>
      </c>
      <c r="J6" s="100"/>
      <c r="K6" s="101">
        <f t="shared" si="0"/>
      </c>
      <c r="L6" s="87">
        <f t="shared" si="1"/>
        <v>0.09037637996470456</v>
      </c>
      <c r="M6" s="87">
        <f t="shared" si="2"/>
        <v>0.5180948182894948</v>
      </c>
      <c r="N6" s="87">
        <f t="shared" si="3"/>
        <v>0.06099304534782152</v>
      </c>
      <c r="O6" s="87">
        <f t="shared" si="4"/>
        <v>0.048860680251052675</v>
      </c>
      <c r="P6" s="87">
        <f t="shared" si="5"/>
        <v>0.13906135762668498</v>
      </c>
      <c r="Q6" s="87">
        <f t="shared" si="6"/>
        <v>0.07041025322024844</v>
      </c>
      <c r="R6" s="87">
        <f t="shared" si="7"/>
        <v>0.05057224751595409</v>
      </c>
      <c r="S6" s="87">
        <f t="shared" si="8"/>
        <v>0.021631217784039015</v>
      </c>
      <c r="T6">
        <v>59059580</v>
      </c>
      <c r="U6" s="102">
        <v>6952827</v>
      </c>
      <c r="V6" s="102">
        <v>5569813</v>
      </c>
      <c r="W6" s="102">
        <v>15852128</v>
      </c>
      <c r="X6" s="102">
        <v>8026330</v>
      </c>
      <c r="Y6" s="102">
        <v>10302344</v>
      </c>
      <c r="Z6" s="102">
        <v>5764921</v>
      </c>
      <c r="AA6" s="102">
        <v>2465824</v>
      </c>
      <c r="AB6" s="102">
        <v>113993767</v>
      </c>
    </row>
    <row r="7" spans="1:28" ht="12.75">
      <c r="A7" s="98" t="s">
        <v>29</v>
      </c>
      <c r="B7" s="110" t="s">
        <v>72</v>
      </c>
      <c r="C7" s="111" t="s">
        <v>73</v>
      </c>
      <c r="D7" s="98" t="s">
        <v>21</v>
      </c>
      <c r="E7" s="98">
        <v>15</v>
      </c>
      <c r="F7" s="99" t="s">
        <v>22</v>
      </c>
      <c r="G7" s="99"/>
      <c r="H7" s="99"/>
      <c r="I7" s="99" t="s">
        <v>23</v>
      </c>
      <c r="J7" s="100"/>
      <c r="K7" s="101">
        <f t="shared" si="0"/>
      </c>
      <c r="L7" s="87">
        <f t="shared" si="1"/>
        <v>0.03763696519276941</v>
      </c>
      <c r="M7" s="87">
        <f t="shared" si="2"/>
        <v>0.3270466751408474</v>
      </c>
      <c r="N7" s="87">
        <f t="shared" si="3"/>
        <v>0.26633893867632774</v>
      </c>
      <c r="O7" s="87">
        <f t="shared" si="4"/>
        <v>0.15356862282730926</v>
      </c>
      <c r="P7" s="87">
        <f t="shared" si="5"/>
        <v>0.07292364174076361</v>
      </c>
      <c r="Q7" s="87">
        <f t="shared" si="6"/>
        <v>0.0368131287127528</v>
      </c>
      <c r="R7" s="87">
        <f t="shared" si="7"/>
        <v>0.09100881057214066</v>
      </c>
      <c r="S7" s="87">
        <f t="shared" si="8"/>
        <v>0.01466321713708909</v>
      </c>
      <c r="T7">
        <v>150253786</v>
      </c>
      <c r="U7" s="102">
        <v>122363066</v>
      </c>
      <c r="V7" s="102">
        <v>70553437</v>
      </c>
      <c r="W7" s="102">
        <v>33503026</v>
      </c>
      <c r="X7" s="102">
        <v>16912913</v>
      </c>
      <c r="Y7" s="102">
        <v>17291405</v>
      </c>
      <c r="Z7" s="102">
        <v>41811825</v>
      </c>
      <c r="AA7" s="102">
        <v>6736665</v>
      </c>
      <c r="AB7" s="102">
        <v>459426123</v>
      </c>
    </row>
    <row r="8" spans="1:28" ht="12.75">
      <c r="A8" s="98" t="s">
        <v>29</v>
      </c>
      <c r="B8" s="110" t="s">
        <v>270</v>
      </c>
      <c r="C8" s="111" t="s">
        <v>271</v>
      </c>
      <c r="D8" s="98" t="s">
        <v>21</v>
      </c>
      <c r="E8" s="98">
        <v>15</v>
      </c>
      <c r="F8" s="99" t="s">
        <v>22</v>
      </c>
      <c r="G8" s="99" t="s">
        <v>22</v>
      </c>
      <c r="H8" s="99"/>
      <c r="I8" s="99" t="s">
        <v>23</v>
      </c>
      <c r="J8" s="100"/>
      <c r="K8" s="101">
        <f t="shared" si="0"/>
      </c>
      <c r="L8" s="87">
        <f t="shared" si="1"/>
        <v>0.047403952702853046</v>
      </c>
      <c r="M8" s="87">
        <f t="shared" si="2"/>
        <v>0.22206473318588205</v>
      </c>
      <c r="N8" s="87">
        <f t="shared" si="3"/>
        <v>0.2579314396080229</v>
      </c>
      <c r="O8" s="87">
        <f t="shared" si="4"/>
        <v>0.323828363157356</v>
      </c>
      <c r="P8" s="87">
        <f t="shared" si="5"/>
        <v>0.06901542898085061</v>
      </c>
      <c r="Q8" s="87">
        <f t="shared" si="6"/>
        <v>0.017941141130449874</v>
      </c>
      <c r="R8" s="87">
        <f t="shared" si="7"/>
        <v>0.04229952782957362</v>
      </c>
      <c r="S8" s="87">
        <f t="shared" si="8"/>
        <v>0.01951541340501186</v>
      </c>
      <c r="T8">
        <v>199598000</v>
      </c>
      <c r="U8" s="102">
        <v>231836000</v>
      </c>
      <c r="V8" s="102">
        <v>291066000</v>
      </c>
      <c r="W8" s="102">
        <v>62033000</v>
      </c>
      <c r="X8" s="102">
        <v>16126000</v>
      </c>
      <c r="Y8" s="102">
        <v>42608000</v>
      </c>
      <c r="Z8" s="102">
        <v>38020000</v>
      </c>
      <c r="AA8" s="102">
        <v>17541000</v>
      </c>
      <c r="AB8" s="102">
        <v>898828000</v>
      </c>
    </row>
    <row r="9" spans="1:28" ht="12.75">
      <c r="A9" s="98" t="s">
        <v>29</v>
      </c>
      <c r="B9" s="110" t="s">
        <v>172</v>
      </c>
      <c r="C9" s="111" t="s">
        <v>173</v>
      </c>
      <c r="D9" s="98" t="s">
        <v>21</v>
      </c>
      <c r="E9" s="98">
        <v>16</v>
      </c>
      <c r="F9" s="99" t="s">
        <v>22</v>
      </c>
      <c r="G9" s="99"/>
      <c r="H9" s="99"/>
      <c r="I9" s="99" t="s">
        <v>23</v>
      </c>
      <c r="J9" s="100"/>
      <c r="K9" s="101">
        <f t="shared" si="0"/>
      </c>
      <c r="L9" s="87">
        <f t="shared" si="1"/>
        <v>0.09460875203105788</v>
      </c>
      <c r="M9" s="87">
        <f t="shared" si="2"/>
        <v>0.40482393544892803</v>
      </c>
      <c r="N9" s="87">
        <f t="shared" si="3"/>
        <v>0.12094628519017818</v>
      </c>
      <c r="O9" s="87">
        <f t="shared" si="4"/>
        <v>0.05317714778194642</v>
      </c>
      <c r="P9" s="87">
        <f t="shared" si="5"/>
        <v>0.1361589582007298</v>
      </c>
      <c r="Q9" s="87">
        <f t="shared" si="6"/>
        <v>0.05684590052461583</v>
      </c>
      <c r="R9" s="87">
        <f t="shared" si="7"/>
        <v>0.08986862860599255</v>
      </c>
      <c r="S9" s="87">
        <f t="shared" si="8"/>
        <v>0.04357039221655129</v>
      </c>
      <c r="T9">
        <v>102399000</v>
      </c>
      <c r="U9" s="102">
        <v>30593000</v>
      </c>
      <c r="V9" s="102">
        <v>13451000</v>
      </c>
      <c r="W9" s="102">
        <v>34441000</v>
      </c>
      <c r="X9" s="102">
        <v>14379000</v>
      </c>
      <c r="Y9" s="102">
        <v>23931000</v>
      </c>
      <c r="Z9" s="102">
        <v>22732000</v>
      </c>
      <c r="AA9" s="102">
        <v>11021000</v>
      </c>
      <c r="AB9" s="102">
        <v>252947000</v>
      </c>
    </row>
    <row r="10" spans="1:28" ht="12.75">
      <c r="A10" s="98" t="s">
        <v>29</v>
      </c>
      <c r="B10" s="110" t="s">
        <v>174</v>
      </c>
      <c r="C10" s="111" t="s">
        <v>175</v>
      </c>
      <c r="D10" s="98" t="s">
        <v>21</v>
      </c>
      <c r="E10" s="98">
        <v>16</v>
      </c>
      <c r="F10" s="99" t="s">
        <v>22</v>
      </c>
      <c r="G10" s="99"/>
      <c r="H10" s="99"/>
      <c r="I10" s="99" t="s">
        <v>23</v>
      </c>
      <c r="J10" s="100"/>
      <c r="K10" s="101">
        <f t="shared" si="0"/>
      </c>
      <c r="L10" s="87">
        <f t="shared" si="1"/>
        <v>0.07232701745317356</v>
      </c>
      <c r="M10" s="87">
        <f t="shared" si="2"/>
        <v>0.415226258602381</v>
      </c>
      <c r="N10" s="87">
        <f t="shared" si="3"/>
        <v>0.1716282178082309</v>
      </c>
      <c r="O10" s="87">
        <f t="shared" si="4"/>
        <v>0.10369185469486812</v>
      </c>
      <c r="P10" s="87">
        <f t="shared" si="5"/>
        <v>0.07754590023694607</v>
      </c>
      <c r="Q10" s="87">
        <f t="shared" si="6"/>
        <v>0.05838704727369839</v>
      </c>
      <c r="R10" s="87">
        <f t="shared" si="7"/>
        <v>0.07359024134254294</v>
      </c>
      <c r="S10" s="87">
        <f t="shared" si="8"/>
        <v>0.02760346258815905</v>
      </c>
      <c r="T10">
        <v>131301645</v>
      </c>
      <c r="U10" s="102">
        <v>54271778</v>
      </c>
      <c r="V10" s="102">
        <v>32789138</v>
      </c>
      <c r="W10" s="102">
        <v>24521340</v>
      </c>
      <c r="X10" s="102">
        <v>18462983</v>
      </c>
      <c r="Y10" s="102">
        <v>22871040</v>
      </c>
      <c r="Z10" s="102">
        <v>23270493</v>
      </c>
      <c r="AA10" s="102">
        <v>8728687</v>
      </c>
      <c r="AB10" s="102">
        <v>316217104</v>
      </c>
    </row>
    <row r="11" spans="1:28" ht="12.75">
      <c r="A11" s="98" t="s">
        <v>29</v>
      </c>
      <c r="B11" s="110" t="s">
        <v>224</v>
      </c>
      <c r="C11" s="111" t="s">
        <v>225</v>
      </c>
      <c r="D11" s="98" t="s">
        <v>21</v>
      </c>
      <c r="E11" s="98">
        <v>16</v>
      </c>
      <c r="F11" s="99" t="s">
        <v>22</v>
      </c>
      <c r="G11" s="99"/>
      <c r="H11" s="99"/>
      <c r="I11" s="99" t="s">
        <v>23</v>
      </c>
      <c r="J11" s="100"/>
      <c r="K11" s="101">
        <f t="shared" si="0"/>
      </c>
      <c r="L11" s="87">
        <f t="shared" si="1"/>
        <v>0.05162314671365921</v>
      </c>
      <c r="M11" s="87">
        <f t="shared" si="2"/>
        <v>0.33265403261277876</v>
      </c>
      <c r="N11" s="87">
        <f t="shared" si="3"/>
        <v>0.2012745456224887</v>
      </c>
      <c r="O11" s="87">
        <f t="shared" si="4"/>
        <v>0.1426935715648071</v>
      </c>
      <c r="P11" s="87">
        <f t="shared" si="5"/>
        <v>0.10402969959594086</v>
      </c>
      <c r="Q11" s="87">
        <f t="shared" si="6"/>
        <v>0.0371802377689272</v>
      </c>
      <c r="R11" s="87">
        <f t="shared" si="7"/>
        <v>0.06744722618604303</v>
      </c>
      <c r="S11" s="87">
        <f t="shared" si="8"/>
        <v>0.06309753993535511</v>
      </c>
      <c r="T11">
        <v>114411874</v>
      </c>
      <c r="U11" s="102">
        <v>69225669</v>
      </c>
      <c r="V11" s="102">
        <v>49077532</v>
      </c>
      <c r="W11" s="102">
        <v>35779614</v>
      </c>
      <c r="X11" s="102">
        <v>12787642</v>
      </c>
      <c r="Y11" s="102">
        <v>17755086</v>
      </c>
      <c r="Z11" s="102">
        <v>23197565</v>
      </c>
      <c r="AA11" s="102">
        <v>21701549</v>
      </c>
      <c r="AB11" s="102">
        <v>343936531</v>
      </c>
    </row>
    <row r="12" spans="1:28" ht="12.75">
      <c r="A12" s="98" t="s">
        <v>29</v>
      </c>
      <c r="B12" s="110" t="s">
        <v>50</v>
      </c>
      <c r="C12" s="111" t="s">
        <v>51</v>
      </c>
      <c r="D12" s="98" t="s">
        <v>21</v>
      </c>
      <c r="E12" s="98">
        <v>15</v>
      </c>
      <c r="F12" s="99" t="s">
        <v>22</v>
      </c>
      <c r="G12" s="99"/>
      <c r="H12" s="99" t="s">
        <v>22</v>
      </c>
      <c r="I12" s="99"/>
      <c r="J12" s="100"/>
      <c r="K12" s="101">
        <f t="shared" si="0"/>
      </c>
      <c r="L12" s="87">
        <f t="shared" si="1"/>
        <v>0.06594326740182449</v>
      </c>
      <c r="M12" s="87">
        <f t="shared" si="2"/>
        <v>0.34099713245744406</v>
      </c>
      <c r="N12" s="87">
        <f t="shared" si="3"/>
        <v>0.30109104006668963</v>
      </c>
      <c r="O12" s="87">
        <f t="shared" si="4"/>
        <v>0.05149322938762325</v>
      </c>
      <c r="P12" s="87">
        <f t="shared" si="5"/>
        <v>0.10998404239024386</v>
      </c>
      <c r="Q12" s="87">
        <f t="shared" si="6"/>
        <v>0.04029041178802279</v>
      </c>
      <c r="R12" s="87">
        <f t="shared" si="7"/>
        <v>0.056806862793333635</v>
      </c>
      <c r="S12" s="87">
        <f t="shared" si="8"/>
        <v>0.033394013714818295</v>
      </c>
      <c r="T12">
        <v>367332000</v>
      </c>
      <c r="U12" s="102">
        <v>324344000</v>
      </c>
      <c r="V12" s="102">
        <v>55470000</v>
      </c>
      <c r="W12" s="102">
        <v>118478000</v>
      </c>
      <c r="X12" s="102">
        <v>43402000</v>
      </c>
      <c r="Y12" s="102">
        <v>71036000</v>
      </c>
      <c r="Z12" s="102">
        <v>61194000</v>
      </c>
      <c r="AA12" s="102">
        <v>35973000</v>
      </c>
      <c r="AB12" s="102">
        <v>1077229000</v>
      </c>
    </row>
    <row r="13" spans="1:28" ht="12.75">
      <c r="A13" s="98" t="s">
        <v>29</v>
      </c>
      <c r="B13" s="110" t="s">
        <v>52</v>
      </c>
      <c r="C13" s="111" t="s">
        <v>53</v>
      </c>
      <c r="D13" s="98" t="s">
        <v>21</v>
      </c>
      <c r="E13" s="98">
        <v>15</v>
      </c>
      <c r="F13" s="99" t="s">
        <v>22</v>
      </c>
      <c r="G13" s="99"/>
      <c r="H13" s="99" t="s">
        <v>22</v>
      </c>
      <c r="I13" s="99"/>
      <c r="J13" s="100"/>
      <c r="K13" s="101">
        <f t="shared" si="0"/>
      </c>
      <c r="L13" s="87">
        <f t="shared" si="1"/>
        <v>0.05203013181631277</v>
      </c>
      <c r="M13" s="87">
        <f t="shared" si="2"/>
        <v>0.43633816193705327</v>
      </c>
      <c r="N13" s="87">
        <f t="shared" si="3"/>
        <v>0.22142537723610778</v>
      </c>
      <c r="O13" s="87">
        <f t="shared" si="4"/>
        <v>0.015601701802454128</v>
      </c>
      <c r="P13" s="87">
        <f t="shared" si="5"/>
        <v>0.11603878204551339</v>
      </c>
      <c r="Q13" s="87">
        <f t="shared" si="6"/>
        <v>0.059276498595445336</v>
      </c>
      <c r="R13" s="87">
        <f t="shared" si="7"/>
        <v>0.045080043694179506</v>
      </c>
      <c r="S13" s="87">
        <f t="shared" si="8"/>
        <v>0.05420930287293384</v>
      </c>
      <c r="T13">
        <v>315164000</v>
      </c>
      <c r="U13" s="102">
        <v>159934000</v>
      </c>
      <c r="V13" s="102">
        <v>11269000</v>
      </c>
      <c r="W13" s="102">
        <v>83814000</v>
      </c>
      <c r="X13" s="102">
        <v>42815000</v>
      </c>
      <c r="Y13" s="102">
        <v>37581000</v>
      </c>
      <c r="Z13" s="102">
        <v>32561000</v>
      </c>
      <c r="AA13" s="102">
        <v>39155000</v>
      </c>
      <c r="AB13" s="102">
        <v>722293000</v>
      </c>
    </row>
    <row r="14" spans="1:28" ht="12.75">
      <c r="A14" s="98" t="s">
        <v>29</v>
      </c>
      <c r="B14" s="110" t="s">
        <v>54</v>
      </c>
      <c r="C14" s="111" t="s">
        <v>55</v>
      </c>
      <c r="D14" s="98" t="s">
        <v>21</v>
      </c>
      <c r="E14" s="98">
        <v>15</v>
      </c>
      <c r="F14" s="99" t="s">
        <v>22</v>
      </c>
      <c r="G14" s="99"/>
      <c r="H14" s="99" t="s">
        <v>22</v>
      </c>
      <c r="I14" s="99"/>
      <c r="J14" s="100"/>
      <c r="K14" s="101">
        <f t="shared" si="0"/>
      </c>
      <c r="L14" s="87">
        <f t="shared" si="1"/>
        <v>0.05492197416167649</v>
      </c>
      <c r="M14" s="87">
        <f t="shared" si="2"/>
        <v>0.40176065054009785</v>
      </c>
      <c r="N14" s="87">
        <f t="shared" si="3"/>
        <v>0.2827563687306779</v>
      </c>
      <c r="O14" s="87">
        <f t="shared" si="4"/>
        <v>0.02386489916944484</v>
      </c>
      <c r="P14" s="87">
        <f t="shared" si="5"/>
        <v>0.13209145060119132</v>
      </c>
      <c r="Q14" s="87">
        <f t="shared" si="6"/>
        <v>0.02896673039347353</v>
      </c>
      <c r="R14" s="87">
        <f t="shared" si="7"/>
        <v>0.03568227183433137</v>
      </c>
      <c r="S14" s="87">
        <f t="shared" si="8"/>
        <v>0.03995565456910672</v>
      </c>
      <c r="T14">
        <v>762835000</v>
      </c>
      <c r="U14" s="102">
        <v>536878000</v>
      </c>
      <c r="V14" s="102">
        <v>45313000</v>
      </c>
      <c r="W14" s="102">
        <v>250806000</v>
      </c>
      <c r="X14" s="102">
        <v>55000000</v>
      </c>
      <c r="Y14" s="102">
        <v>104282000</v>
      </c>
      <c r="Z14" s="102">
        <v>67751000</v>
      </c>
      <c r="AA14" s="102">
        <v>75865000</v>
      </c>
      <c r="AB14" s="102">
        <v>1898730000</v>
      </c>
    </row>
    <row r="15" spans="1:28" ht="12.75">
      <c r="A15" s="98" t="s">
        <v>29</v>
      </c>
      <c r="B15" s="110" t="s">
        <v>58</v>
      </c>
      <c r="C15" s="111" t="s">
        <v>59</v>
      </c>
      <c r="D15" s="98" t="s">
        <v>21</v>
      </c>
      <c r="E15" s="98">
        <v>15</v>
      </c>
      <c r="F15" s="99" t="s">
        <v>22</v>
      </c>
      <c r="G15" s="99"/>
      <c r="H15" s="99" t="s">
        <v>22</v>
      </c>
      <c r="I15" s="99"/>
      <c r="J15" s="100"/>
      <c r="K15" s="101">
        <f t="shared" si="0"/>
      </c>
      <c r="L15" s="87">
        <f t="shared" si="1"/>
        <v>0.06528128195766648</v>
      </c>
      <c r="M15" s="87">
        <f t="shared" si="2"/>
        <v>0.2838231314017507</v>
      </c>
      <c r="N15" s="87">
        <f t="shared" si="3"/>
        <v>0.39864186161410853</v>
      </c>
      <c r="O15" s="87">
        <f t="shared" si="4"/>
        <v>0.011253639654661937</v>
      </c>
      <c r="P15" s="87">
        <f t="shared" si="5"/>
        <v>0.13406371643480045</v>
      </c>
      <c r="Q15" s="87">
        <f t="shared" si="6"/>
        <v>0.0359070210141808</v>
      </c>
      <c r="R15" s="87">
        <f t="shared" si="7"/>
        <v>0.03581438351561123</v>
      </c>
      <c r="S15" s="87">
        <f t="shared" si="8"/>
        <v>0.03521496440721991</v>
      </c>
      <c r="T15">
        <v>312508000</v>
      </c>
      <c r="U15" s="102">
        <v>438931000</v>
      </c>
      <c r="V15" s="102">
        <v>12391000</v>
      </c>
      <c r="W15" s="102">
        <v>147613000</v>
      </c>
      <c r="X15" s="102">
        <v>39536000</v>
      </c>
      <c r="Y15" s="102">
        <v>71879000</v>
      </c>
      <c r="Z15" s="102">
        <v>39434000</v>
      </c>
      <c r="AA15" s="102">
        <v>38774000</v>
      </c>
      <c r="AB15" s="102">
        <v>1101066000</v>
      </c>
    </row>
    <row r="16" spans="1:28" ht="12.75">
      <c r="A16" s="98" t="s">
        <v>29</v>
      </c>
      <c r="B16" s="110" t="s">
        <v>84</v>
      </c>
      <c r="C16" s="111" t="s">
        <v>85</v>
      </c>
      <c r="D16" s="98" t="s">
        <v>21</v>
      </c>
      <c r="E16" s="98">
        <v>15</v>
      </c>
      <c r="F16" s="99" t="s">
        <v>22</v>
      </c>
      <c r="G16" s="99"/>
      <c r="H16" s="99" t="s">
        <v>22</v>
      </c>
      <c r="I16" s="99"/>
      <c r="J16" s="100"/>
      <c r="K16" s="101">
        <f t="shared" si="0"/>
      </c>
      <c r="L16" s="87">
        <f t="shared" si="1"/>
        <v>0.0799002040755772</v>
      </c>
      <c r="M16" s="87">
        <f t="shared" si="2"/>
        <v>0.36248058974215264</v>
      </c>
      <c r="N16" s="87">
        <f t="shared" si="3"/>
        <v>0.3062221621461234</v>
      </c>
      <c r="O16" s="87">
        <f t="shared" si="4"/>
        <v>0.08658128900596401</v>
      </c>
      <c r="P16" s="87">
        <f t="shared" si="5"/>
        <v>0.07485930653866062</v>
      </c>
      <c r="Q16" s="87">
        <f t="shared" si="6"/>
        <v>0.02375881497697144</v>
      </c>
      <c r="R16" s="87">
        <f t="shared" si="7"/>
        <v>0.05805686422545241</v>
      </c>
      <c r="S16" s="87">
        <f t="shared" si="8"/>
        <v>0.008140769289098276</v>
      </c>
      <c r="T16">
        <v>439789000</v>
      </c>
      <c r="U16" s="102">
        <v>371532000</v>
      </c>
      <c r="V16" s="102">
        <v>105047000</v>
      </c>
      <c r="W16" s="102">
        <v>90825000</v>
      </c>
      <c r="X16" s="102">
        <v>28826000</v>
      </c>
      <c r="Y16" s="102">
        <v>96941000</v>
      </c>
      <c r="Z16" s="102">
        <v>70439000</v>
      </c>
      <c r="AA16" s="102">
        <v>9877000</v>
      </c>
      <c r="AB16" s="102">
        <v>1213276000</v>
      </c>
    </row>
    <row r="17" spans="1:28" ht="12.75">
      <c r="A17" s="98" t="s">
        <v>29</v>
      </c>
      <c r="B17" s="110" t="s">
        <v>100</v>
      </c>
      <c r="C17" s="111" t="s">
        <v>101</v>
      </c>
      <c r="D17" s="98" t="s">
        <v>21</v>
      </c>
      <c r="E17" s="98">
        <v>15</v>
      </c>
      <c r="F17" s="99" t="s">
        <v>22</v>
      </c>
      <c r="G17" s="99"/>
      <c r="H17" s="99" t="s">
        <v>22</v>
      </c>
      <c r="I17" s="99"/>
      <c r="J17" s="100"/>
      <c r="K17" s="101">
        <f t="shared" si="0"/>
      </c>
      <c r="L17" s="87">
        <f t="shared" si="1"/>
        <v>0.023189267409850757</v>
      </c>
      <c r="M17" s="87">
        <f t="shared" si="2"/>
        <v>0.24457913987085686</v>
      </c>
      <c r="N17" s="87">
        <f t="shared" si="3"/>
        <v>0.29032853156571514</v>
      </c>
      <c r="O17" s="87">
        <f t="shared" si="4"/>
        <v>0.13050099516127137</v>
      </c>
      <c r="P17" s="87">
        <f t="shared" si="5"/>
        <v>0.11357807709500428</v>
      </c>
      <c r="Q17" s="87">
        <f t="shared" si="6"/>
        <v>0.03920570835566808</v>
      </c>
      <c r="R17" s="87">
        <f t="shared" si="7"/>
        <v>0.07577511004823193</v>
      </c>
      <c r="S17" s="87">
        <f t="shared" si="8"/>
        <v>0.08284317049340158</v>
      </c>
      <c r="T17">
        <v>266929861</v>
      </c>
      <c r="U17" s="102">
        <v>316860034</v>
      </c>
      <c r="V17" s="102">
        <v>142426752</v>
      </c>
      <c r="W17" s="102">
        <v>123957343</v>
      </c>
      <c r="X17" s="102">
        <v>42788499</v>
      </c>
      <c r="Y17" s="102">
        <v>25308405</v>
      </c>
      <c r="Z17" s="102">
        <v>82699774</v>
      </c>
      <c r="AA17" s="102">
        <v>90413745</v>
      </c>
      <c r="AB17" s="102">
        <v>1091384413</v>
      </c>
    </row>
    <row r="18" spans="1:28" ht="12.75">
      <c r="A18" s="98" t="s">
        <v>29</v>
      </c>
      <c r="B18" s="110" t="s">
        <v>110</v>
      </c>
      <c r="C18" s="111" t="s">
        <v>111</v>
      </c>
      <c r="D18" s="98" t="s">
        <v>21</v>
      </c>
      <c r="E18" s="98">
        <v>15</v>
      </c>
      <c r="F18" s="99" t="s">
        <v>22</v>
      </c>
      <c r="G18" s="99"/>
      <c r="H18" s="99" t="s">
        <v>22</v>
      </c>
      <c r="I18" s="99"/>
      <c r="J18" s="100"/>
      <c r="K18" s="101">
        <f t="shared" si="0"/>
      </c>
      <c r="L18" s="87">
        <f t="shared" si="1"/>
        <v>0.06396943773058411</v>
      </c>
      <c r="M18" s="87">
        <f t="shared" si="2"/>
        <v>0.2996638618081155</v>
      </c>
      <c r="N18" s="87">
        <f t="shared" si="3"/>
        <v>0.25663578728097874</v>
      </c>
      <c r="O18" s="87">
        <f t="shared" si="4"/>
        <v>0.11855962175770036</v>
      </c>
      <c r="P18" s="87">
        <f t="shared" si="5"/>
        <v>0.11237170215255024</v>
      </c>
      <c r="Q18" s="87">
        <f t="shared" si="6"/>
        <v>0.04400250433128019</v>
      </c>
      <c r="R18" s="87">
        <f t="shared" si="7"/>
        <v>0.06375848396415941</v>
      </c>
      <c r="S18" s="87">
        <f t="shared" si="8"/>
        <v>0.04103860097463145</v>
      </c>
      <c r="T18">
        <v>163172192</v>
      </c>
      <c r="U18" s="102">
        <v>139742656</v>
      </c>
      <c r="V18" s="102">
        <v>64557779</v>
      </c>
      <c r="W18" s="102">
        <v>61188349</v>
      </c>
      <c r="X18" s="102">
        <v>23960130</v>
      </c>
      <c r="Y18" s="102">
        <v>34832473</v>
      </c>
      <c r="Z18" s="102">
        <v>34717605</v>
      </c>
      <c r="AA18" s="102">
        <v>22346233</v>
      </c>
      <c r="AB18" s="102">
        <v>544517417</v>
      </c>
    </row>
    <row r="19" spans="1:28" ht="12.75">
      <c r="A19" s="98" t="s">
        <v>29</v>
      </c>
      <c r="B19" s="110" t="s">
        <v>112</v>
      </c>
      <c r="C19" s="111" t="s">
        <v>113</v>
      </c>
      <c r="D19" s="98" t="s">
        <v>21</v>
      </c>
      <c r="E19" s="98">
        <v>15</v>
      </c>
      <c r="F19" s="99" t="s">
        <v>22</v>
      </c>
      <c r="G19" s="99" t="s">
        <v>22</v>
      </c>
      <c r="H19" s="99" t="s">
        <v>22</v>
      </c>
      <c r="I19" s="99"/>
      <c r="J19" s="100"/>
      <c r="K19" s="101">
        <f t="shared" si="0"/>
      </c>
      <c r="L19" s="87">
        <f t="shared" si="1"/>
        <v>0.09833887423829042</v>
      </c>
      <c r="M19" s="87">
        <f t="shared" si="2"/>
        <v>0.36807222284499064</v>
      </c>
      <c r="N19" s="87">
        <f t="shared" si="3"/>
        <v>0.27953088800310394</v>
      </c>
      <c r="O19" s="87">
        <f t="shared" si="4"/>
        <v>0.06364777232453592</v>
      </c>
      <c r="P19" s="87">
        <f t="shared" si="5"/>
        <v>0.09091353777191075</v>
      </c>
      <c r="Q19" s="87">
        <f t="shared" si="6"/>
        <v>0.03758953608232984</v>
      </c>
      <c r="R19" s="87">
        <f t="shared" si="7"/>
        <v>0.042797498582722054</v>
      </c>
      <c r="S19" s="87">
        <f t="shared" si="8"/>
        <v>0.019109670152116447</v>
      </c>
      <c r="T19">
        <v>247689088</v>
      </c>
      <c r="U19" s="102">
        <v>188106427</v>
      </c>
      <c r="V19" s="102">
        <v>42830884</v>
      </c>
      <c r="W19" s="102">
        <v>61179002</v>
      </c>
      <c r="X19" s="102">
        <v>25295356</v>
      </c>
      <c r="Y19" s="102">
        <v>66175779</v>
      </c>
      <c r="Z19" s="102">
        <v>28799982</v>
      </c>
      <c r="AA19" s="102">
        <v>12859587</v>
      </c>
      <c r="AB19" s="102">
        <v>672936105</v>
      </c>
    </row>
    <row r="20" spans="1:28" ht="12.75">
      <c r="A20" s="98" t="s">
        <v>29</v>
      </c>
      <c r="B20" s="110" t="s">
        <v>134</v>
      </c>
      <c r="C20" s="111" t="s">
        <v>135</v>
      </c>
      <c r="D20" s="98" t="s">
        <v>21</v>
      </c>
      <c r="E20" s="98">
        <v>15</v>
      </c>
      <c r="F20" s="99" t="s">
        <v>22</v>
      </c>
      <c r="G20" s="99"/>
      <c r="H20" s="99" t="s">
        <v>22</v>
      </c>
      <c r="I20" s="99"/>
      <c r="J20" s="100"/>
      <c r="K20" s="101">
        <f t="shared" si="0"/>
      </c>
      <c r="L20" s="87">
        <f t="shared" si="1"/>
        <v>0.062487712371979455</v>
      </c>
      <c r="M20" s="87">
        <f t="shared" si="2"/>
        <v>0.3295038048053034</v>
      </c>
      <c r="N20" s="87">
        <f t="shared" si="3"/>
        <v>0.29696334193701984</v>
      </c>
      <c r="O20" s="87">
        <f t="shared" si="4"/>
        <v>0.06438484560660027</v>
      </c>
      <c r="P20" s="87">
        <f t="shared" si="5"/>
        <v>0.10868969779813988</v>
      </c>
      <c r="Q20" s="87">
        <f t="shared" si="6"/>
        <v>0.03548717487626236</v>
      </c>
      <c r="R20" s="87">
        <f t="shared" si="7"/>
        <v>0.0657214498853201</v>
      </c>
      <c r="S20" s="87">
        <f t="shared" si="8"/>
        <v>0.03676197271937472</v>
      </c>
      <c r="T20">
        <v>303964931</v>
      </c>
      <c r="U20" s="102">
        <v>273946584</v>
      </c>
      <c r="V20" s="102">
        <v>59394565</v>
      </c>
      <c r="W20" s="102">
        <v>100265478</v>
      </c>
      <c r="X20" s="102">
        <v>32736668</v>
      </c>
      <c r="Y20" s="102">
        <v>57644473</v>
      </c>
      <c r="Z20" s="102">
        <v>60627573</v>
      </c>
      <c r="AA20" s="102">
        <v>33912660</v>
      </c>
      <c r="AB20" s="102">
        <v>922492932</v>
      </c>
    </row>
    <row r="21" spans="1:28" ht="12.75">
      <c r="A21" s="98" t="s">
        <v>29</v>
      </c>
      <c r="B21" s="110" t="s">
        <v>138</v>
      </c>
      <c r="C21" s="111" t="s">
        <v>139</v>
      </c>
      <c r="D21" s="98" t="s">
        <v>21</v>
      </c>
      <c r="E21" s="98">
        <v>15</v>
      </c>
      <c r="F21" s="99" t="s">
        <v>22</v>
      </c>
      <c r="G21" s="99"/>
      <c r="H21" s="99" t="s">
        <v>22</v>
      </c>
      <c r="I21" s="99"/>
      <c r="J21" s="100"/>
      <c r="K21" s="101">
        <f t="shared" si="0"/>
      </c>
      <c r="L21" s="87">
        <f t="shared" si="1"/>
        <v>0.05562475698656354</v>
      </c>
      <c r="M21" s="87">
        <f t="shared" si="2"/>
        <v>0.3382252277632519</v>
      </c>
      <c r="N21" s="87">
        <f t="shared" si="3"/>
        <v>0.2949571947110963</v>
      </c>
      <c r="O21" s="87">
        <f t="shared" si="4"/>
        <v>0.045453698810019955</v>
      </c>
      <c r="P21" s="87">
        <f t="shared" si="5"/>
        <v>0.08179279306547335</v>
      </c>
      <c r="Q21" s="87">
        <f t="shared" si="6"/>
        <v>0.035323967469377396</v>
      </c>
      <c r="R21" s="87">
        <f t="shared" si="7"/>
        <v>0.1035085901611863</v>
      </c>
      <c r="S21" s="87">
        <f t="shared" si="8"/>
        <v>0.0451137710330312</v>
      </c>
      <c r="T21">
        <v>581075000</v>
      </c>
      <c r="U21" s="102">
        <v>506740000</v>
      </c>
      <c r="V21" s="102">
        <v>78090000</v>
      </c>
      <c r="W21" s="102">
        <v>140521000</v>
      </c>
      <c r="X21" s="102">
        <v>60687000</v>
      </c>
      <c r="Y21" s="102">
        <v>95564000</v>
      </c>
      <c r="Z21" s="102">
        <v>177829000</v>
      </c>
      <c r="AA21" s="102">
        <v>77506000</v>
      </c>
      <c r="AB21" s="102">
        <v>1718012000</v>
      </c>
    </row>
    <row r="22" spans="1:28" ht="12.75">
      <c r="A22" s="98" t="s">
        <v>29</v>
      </c>
      <c r="B22" s="110" t="s">
        <v>140</v>
      </c>
      <c r="C22" s="111" t="s">
        <v>141</v>
      </c>
      <c r="D22" s="98" t="s">
        <v>21</v>
      </c>
      <c r="E22" s="98">
        <v>15</v>
      </c>
      <c r="F22" s="99" t="s">
        <v>22</v>
      </c>
      <c r="G22" s="99"/>
      <c r="H22" s="99" t="s">
        <v>22</v>
      </c>
      <c r="I22" s="99"/>
      <c r="J22" s="100"/>
      <c r="K22" s="101">
        <f t="shared" si="0"/>
      </c>
      <c r="L22" s="87">
        <f t="shared" si="1"/>
        <v>0.05733427880264634</v>
      </c>
      <c r="M22" s="87">
        <f t="shared" si="2"/>
        <v>0.3946478501160361</v>
      </c>
      <c r="N22" s="87">
        <f t="shared" si="3"/>
        <v>0.20749305771672097</v>
      </c>
      <c r="O22" s="87">
        <f t="shared" si="4"/>
        <v>0.15331540647970593</v>
      </c>
      <c r="P22" s="87">
        <f t="shared" si="5"/>
        <v>0.05606392167616809</v>
      </c>
      <c r="Q22" s="87">
        <f t="shared" si="6"/>
        <v>0.024069463327191794</v>
      </c>
      <c r="R22" s="87">
        <f t="shared" si="7"/>
        <v>0.08406594735343574</v>
      </c>
      <c r="S22" s="87">
        <f t="shared" si="8"/>
        <v>0.023010074528095066</v>
      </c>
      <c r="T22">
        <v>406523993</v>
      </c>
      <c r="U22" s="102">
        <v>213737149</v>
      </c>
      <c r="V22" s="102">
        <v>157929129</v>
      </c>
      <c r="W22" s="102">
        <v>57751054</v>
      </c>
      <c r="X22" s="102">
        <v>24793786</v>
      </c>
      <c r="Y22" s="102">
        <v>59059640</v>
      </c>
      <c r="Z22" s="102">
        <v>86595745</v>
      </c>
      <c r="AA22" s="102">
        <v>23702517</v>
      </c>
      <c r="AB22" s="102">
        <v>1030093013</v>
      </c>
    </row>
    <row r="23" spans="1:28" ht="12.75">
      <c r="A23" s="98" t="s">
        <v>29</v>
      </c>
      <c r="B23" s="110" t="s">
        <v>148</v>
      </c>
      <c r="C23" s="111" t="s">
        <v>149</v>
      </c>
      <c r="D23" s="98" t="s">
        <v>21</v>
      </c>
      <c r="E23" s="98">
        <v>15</v>
      </c>
      <c r="F23" s="99" t="s">
        <v>22</v>
      </c>
      <c r="G23" s="99"/>
      <c r="H23" s="99" t="s">
        <v>22</v>
      </c>
      <c r="I23" s="99"/>
      <c r="J23" s="100"/>
      <c r="K23" s="101">
        <f t="shared" si="0"/>
      </c>
      <c r="L23" s="87">
        <f t="shared" si="1"/>
        <v>0.06347854364293905</v>
      </c>
      <c r="M23" s="87">
        <f t="shared" si="2"/>
        <v>0.30275615610233536</v>
      </c>
      <c r="N23" s="87">
        <f t="shared" si="3"/>
        <v>0.23769297068755044</v>
      </c>
      <c r="O23" s="87">
        <f t="shared" si="4"/>
        <v>0.09195382596391602</v>
      </c>
      <c r="P23" s="87">
        <f t="shared" si="5"/>
        <v>0.15134479729138484</v>
      </c>
      <c r="Q23" s="87">
        <f t="shared" si="6"/>
        <v>0.03421146011733655</v>
      </c>
      <c r="R23" s="87">
        <f t="shared" si="7"/>
        <v>0.08377171927229199</v>
      </c>
      <c r="S23" s="87">
        <f t="shared" si="8"/>
        <v>0.034790526922245754</v>
      </c>
      <c r="T23">
        <v>508010139</v>
      </c>
      <c r="U23" s="102">
        <v>398837271</v>
      </c>
      <c r="V23" s="102">
        <v>154294058</v>
      </c>
      <c r="W23" s="102">
        <v>253949226</v>
      </c>
      <c r="X23" s="102">
        <v>57405170</v>
      </c>
      <c r="Y23" s="102">
        <v>106513916</v>
      </c>
      <c r="Z23" s="102">
        <v>140564880</v>
      </c>
      <c r="AA23" s="102">
        <v>58376816</v>
      </c>
      <c r="AB23" s="102">
        <v>1677951476</v>
      </c>
    </row>
    <row r="24" spans="1:28" ht="12.75">
      <c r="A24" s="98" t="s">
        <v>29</v>
      </c>
      <c r="B24" s="110" t="s">
        <v>158</v>
      </c>
      <c r="C24" s="111" t="s">
        <v>159</v>
      </c>
      <c r="D24" s="98" t="s">
        <v>21</v>
      </c>
      <c r="E24" s="98">
        <v>15</v>
      </c>
      <c r="F24" s="99" t="s">
        <v>22</v>
      </c>
      <c r="G24" s="99" t="s">
        <v>22</v>
      </c>
      <c r="H24" s="99" t="s">
        <v>22</v>
      </c>
      <c r="I24" s="99"/>
      <c r="J24" s="100"/>
      <c r="K24" s="101">
        <f t="shared" si="0"/>
      </c>
      <c r="L24" s="87">
        <f t="shared" si="1"/>
        <v>0.07360412716819403</v>
      </c>
      <c r="M24" s="87">
        <f t="shared" si="2"/>
        <v>0.36866191470163456</v>
      </c>
      <c r="N24" s="87">
        <f t="shared" si="3"/>
        <v>0.24790092367835964</v>
      </c>
      <c r="O24" s="87">
        <f t="shared" si="4"/>
        <v>0.09124872667377393</v>
      </c>
      <c r="P24" s="87">
        <f t="shared" si="5"/>
        <v>0.08436425560778264</v>
      </c>
      <c r="Q24" s="87">
        <f t="shared" si="6"/>
        <v>0.03869063118448045</v>
      </c>
      <c r="R24" s="87">
        <f t="shared" si="7"/>
        <v>0.06923233805773593</v>
      </c>
      <c r="S24" s="87">
        <f t="shared" si="8"/>
        <v>0.02629708292803881</v>
      </c>
      <c r="T24">
        <v>183552315</v>
      </c>
      <c r="U24" s="102">
        <v>123426876</v>
      </c>
      <c r="V24" s="102">
        <v>45431639</v>
      </c>
      <c r="W24" s="102">
        <v>42003944</v>
      </c>
      <c r="X24" s="102">
        <v>19263598</v>
      </c>
      <c r="Y24" s="102">
        <v>36646606</v>
      </c>
      <c r="Z24" s="102">
        <v>34469945</v>
      </c>
      <c r="AA24" s="102">
        <v>13093000</v>
      </c>
      <c r="AB24" s="102">
        <v>497887923</v>
      </c>
    </row>
    <row r="25" spans="1:28" ht="12.75">
      <c r="A25" s="98" t="s">
        <v>29</v>
      </c>
      <c r="B25" s="110" t="s">
        <v>190</v>
      </c>
      <c r="C25" s="111" t="s">
        <v>191</v>
      </c>
      <c r="D25" s="98" t="s">
        <v>21</v>
      </c>
      <c r="E25" s="98">
        <v>15</v>
      </c>
      <c r="F25" s="99" t="s">
        <v>22</v>
      </c>
      <c r="G25" s="99"/>
      <c r="H25" s="99" t="s">
        <v>22</v>
      </c>
      <c r="I25" s="99"/>
      <c r="J25" s="100"/>
      <c r="K25" s="101">
        <f t="shared" si="0"/>
      </c>
      <c r="L25" s="87">
        <f t="shared" si="1"/>
        <v>0.12362159443257399</v>
      </c>
      <c r="M25" s="87">
        <f t="shared" si="2"/>
        <v>0.41054106997281653</v>
      </c>
      <c r="N25" s="87">
        <f t="shared" si="3"/>
        <v>0.19709476910492774</v>
      </c>
      <c r="O25" s="87">
        <f t="shared" si="4"/>
        <v>0.01625704153037569</v>
      </c>
      <c r="P25" s="87">
        <f t="shared" si="5"/>
        <v>0.09765481184753741</v>
      </c>
      <c r="Q25" s="87">
        <f t="shared" si="6"/>
        <v>0.028513502622884032</v>
      </c>
      <c r="R25" s="87">
        <f t="shared" si="7"/>
        <v>0.10388372286380561</v>
      </c>
      <c r="S25" s="87">
        <f t="shared" si="8"/>
        <v>0.022433487625079</v>
      </c>
      <c r="T25">
        <v>219985864</v>
      </c>
      <c r="U25" s="102">
        <v>105611999</v>
      </c>
      <c r="V25" s="102">
        <v>8711234</v>
      </c>
      <c r="W25" s="102">
        <v>52327720</v>
      </c>
      <c r="X25" s="102">
        <v>15278782</v>
      </c>
      <c r="Y25" s="102">
        <v>66241858</v>
      </c>
      <c r="Z25" s="102">
        <v>55665443</v>
      </c>
      <c r="AA25" s="102">
        <v>12020844</v>
      </c>
      <c r="AB25" s="102">
        <v>535843744</v>
      </c>
    </row>
    <row r="26" spans="1:28" ht="12.75">
      <c r="A26" s="98" t="s">
        <v>29</v>
      </c>
      <c r="B26" s="110" t="s">
        <v>192</v>
      </c>
      <c r="C26" s="111" t="s">
        <v>193</v>
      </c>
      <c r="D26" s="98" t="s">
        <v>21</v>
      </c>
      <c r="E26" s="98">
        <v>15</v>
      </c>
      <c r="F26" s="99" t="s">
        <v>22</v>
      </c>
      <c r="G26" s="99"/>
      <c r="H26" s="99" t="s">
        <v>22</v>
      </c>
      <c r="I26" s="99"/>
      <c r="J26" s="100"/>
      <c r="K26" s="101">
        <f t="shared" si="0"/>
      </c>
      <c r="L26" s="87">
        <f t="shared" si="1"/>
        <v>0.1572214579506178</v>
      </c>
      <c r="M26" s="87">
        <f t="shared" si="2"/>
        <v>0.3978182343545796</v>
      </c>
      <c r="N26" s="87">
        <f t="shared" si="3"/>
        <v>0.19236469699754233</v>
      </c>
      <c r="O26" s="87">
        <f t="shared" si="4"/>
        <v>0.017275039157463753</v>
      </c>
      <c r="P26" s="87">
        <f t="shared" si="5"/>
        <v>0.062220565815914605</v>
      </c>
      <c r="Q26" s="87">
        <f t="shared" si="6"/>
        <v>0.03729904151539954</v>
      </c>
      <c r="R26" s="87">
        <f t="shared" si="7"/>
        <v>0.11332335774817293</v>
      </c>
      <c r="S26" s="87">
        <f t="shared" si="8"/>
        <v>0.022477606460309472</v>
      </c>
      <c r="T26">
        <v>199191226</v>
      </c>
      <c r="U26" s="102">
        <v>96318762</v>
      </c>
      <c r="V26" s="102">
        <v>8649770</v>
      </c>
      <c r="W26" s="102">
        <v>31154406</v>
      </c>
      <c r="X26" s="102">
        <v>18675971</v>
      </c>
      <c r="Y26" s="102">
        <v>78722221</v>
      </c>
      <c r="Z26" s="102">
        <v>56742041</v>
      </c>
      <c r="AA26" s="102">
        <v>11254743</v>
      </c>
      <c r="AB26" s="102">
        <v>500709140</v>
      </c>
    </row>
    <row r="27" spans="1:28" ht="12.75">
      <c r="A27" s="98" t="s">
        <v>29</v>
      </c>
      <c r="B27" s="110" t="s">
        <v>196</v>
      </c>
      <c r="C27" s="111" t="s">
        <v>197</v>
      </c>
      <c r="D27" s="98" t="s">
        <v>21</v>
      </c>
      <c r="E27" s="98">
        <v>15</v>
      </c>
      <c r="F27" s="99" t="s">
        <v>22</v>
      </c>
      <c r="G27" s="99"/>
      <c r="H27" s="99" t="s">
        <v>22</v>
      </c>
      <c r="I27" s="99"/>
      <c r="J27" s="100"/>
      <c r="K27" s="101">
        <f t="shared" si="0"/>
      </c>
      <c r="L27" s="87">
        <f t="shared" si="1"/>
        <v>0.05567315355783151</v>
      </c>
      <c r="M27" s="87">
        <f t="shared" si="2"/>
        <v>0.4659481786558855</v>
      </c>
      <c r="N27" s="87">
        <f t="shared" si="3"/>
        <v>0.21707101263046522</v>
      </c>
      <c r="O27" s="87">
        <f t="shared" si="4"/>
        <v>0.06615622685902801</v>
      </c>
      <c r="P27" s="87">
        <f t="shared" si="5"/>
        <v>0.06218940492804718</v>
      </c>
      <c r="Q27" s="87">
        <f t="shared" si="6"/>
        <v>0.017098992510522784</v>
      </c>
      <c r="R27" s="87">
        <f t="shared" si="7"/>
        <v>0.07584281543523344</v>
      </c>
      <c r="S27" s="87">
        <f t="shared" si="8"/>
        <v>0.040020215422986324</v>
      </c>
      <c r="T27">
        <v>531123250</v>
      </c>
      <c r="U27" s="102">
        <v>247434086</v>
      </c>
      <c r="V27" s="102">
        <v>75409910</v>
      </c>
      <c r="W27" s="102">
        <v>70888224</v>
      </c>
      <c r="X27" s="102">
        <v>19490735</v>
      </c>
      <c r="Y27" s="102">
        <v>63460504</v>
      </c>
      <c r="Z27" s="102">
        <v>86451422</v>
      </c>
      <c r="AA27" s="102">
        <v>45618092</v>
      </c>
      <c r="AB27" s="102">
        <v>1139876223</v>
      </c>
    </row>
    <row r="28" spans="1:28" ht="12.75">
      <c r="A28" s="98" t="s">
        <v>29</v>
      </c>
      <c r="B28" s="110" t="s">
        <v>216</v>
      </c>
      <c r="C28" s="111" t="s">
        <v>217</v>
      </c>
      <c r="D28" s="98" t="s">
        <v>21</v>
      </c>
      <c r="E28" s="98">
        <v>15</v>
      </c>
      <c r="F28" s="99" t="s">
        <v>22</v>
      </c>
      <c r="G28" s="99"/>
      <c r="H28" s="99" t="s">
        <v>22</v>
      </c>
      <c r="I28" s="99"/>
      <c r="J28" s="100"/>
      <c r="K28" s="101">
        <f t="shared" si="0"/>
      </c>
      <c r="L28" s="87">
        <f t="shared" si="1"/>
        <v>0.07676049232705942</v>
      </c>
      <c r="M28" s="87">
        <f t="shared" si="2"/>
        <v>0.4165303100662387</v>
      </c>
      <c r="N28" s="87">
        <f t="shared" si="3"/>
        <v>0.23261227776408241</v>
      </c>
      <c r="O28" s="87">
        <f t="shared" si="4"/>
        <v>0.08674402152977999</v>
      </c>
      <c r="P28" s="87">
        <f t="shared" si="5"/>
        <v>0.06460842382518163</v>
      </c>
      <c r="Q28" s="87">
        <f t="shared" si="6"/>
        <v>0.0447978085176603</v>
      </c>
      <c r="R28" s="87">
        <f t="shared" si="7"/>
        <v>0.048262209946068634</v>
      </c>
      <c r="S28" s="87">
        <f t="shared" si="8"/>
        <v>0.029684456023928954</v>
      </c>
      <c r="T28">
        <v>541925981</v>
      </c>
      <c r="U28" s="102">
        <v>302639769</v>
      </c>
      <c r="V28" s="102">
        <v>112858147</v>
      </c>
      <c r="W28" s="102">
        <v>84058669</v>
      </c>
      <c r="X28" s="102">
        <v>58284105</v>
      </c>
      <c r="Y28" s="102">
        <v>99869095</v>
      </c>
      <c r="Z28" s="102">
        <v>62791458</v>
      </c>
      <c r="AA28" s="102">
        <v>38620906</v>
      </c>
      <c r="AB28" s="102">
        <v>1301048130</v>
      </c>
    </row>
    <row r="29" spans="1:28" ht="12.75">
      <c r="A29" s="98" t="s">
        <v>29</v>
      </c>
      <c r="B29" s="110" t="s">
        <v>234</v>
      </c>
      <c r="C29" s="111" t="s">
        <v>235</v>
      </c>
      <c r="D29" s="98" t="s">
        <v>21</v>
      </c>
      <c r="E29" s="98">
        <v>15</v>
      </c>
      <c r="F29" s="99" t="s">
        <v>22</v>
      </c>
      <c r="G29" s="99"/>
      <c r="H29" s="99" t="s">
        <v>22</v>
      </c>
      <c r="I29" s="99"/>
      <c r="J29" s="100"/>
      <c r="K29" s="101">
        <f t="shared" si="0"/>
      </c>
      <c r="L29" s="87">
        <f t="shared" si="1"/>
      </c>
      <c r="M29" s="87"/>
      <c r="N29" s="87"/>
      <c r="O29" s="87"/>
      <c r="P29" s="87"/>
      <c r="Q29" s="87"/>
      <c r="R29" s="87"/>
      <c r="S29" s="87"/>
      <c r="U29" s="102"/>
      <c r="V29" s="102"/>
      <c r="W29" s="102"/>
      <c r="X29" s="102"/>
      <c r="Y29" s="102"/>
      <c r="Z29" s="102"/>
      <c r="AA29" s="102"/>
      <c r="AB29" s="102">
        <v>0</v>
      </c>
    </row>
    <row r="30" spans="1:28" ht="12.75">
      <c r="A30" s="98" t="s">
        <v>29</v>
      </c>
      <c r="B30" s="110" t="s">
        <v>284</v>
      </c>
      <c r="C30" s="111" t="s">
        <v>285</v>
      </c>
      <c r="D30" s="98" t="s">
        <v>21</v>
      </c>
      <c r="E30" s="98">
        <v>15</v>
      </c>
      <c r="F30" s="99" t="s">
        <v>22</v>
      </c>
      <c r="G30" s="99" t="s">
        <v>22</v>
      </c>
      <c r="H30" s="99" t="s">
        <v>22</v>
      </c>
      <c r="I30" s="99"/>
      <c r="J30" s="100"/>
      <c r="K30" s="101">
        <f t="shared" si="0"/>
      </c>
      <c r="L30" s="87">
        <f t="shared" si="1"/>
        <v>0.06848426432854299</v>
      </c>
      <c r="M30" s="87">
        <f aca="true" t="shared" si="9" ref="M30:M47">T30/AB30</f>
        <v>0.30385636439330127</v>
      </c>
      <c r="N30" s="87">
        <f aca="true" t="shared" si="10" ref="N30:N47">U30/AB30</f>
        <v>0.3627936776780258</v>
      </c>
      <c r="O30" s="87">
        <f aca="true" t="shared" si="11" ref="O30:O47">V30/AB30</f>
        <v>0.038747788552835706</v>
      </c>
      <c r="P30" s="87">
        <f aca="true" t="shared" si="12" ref="P30:P47">W30/AB30</f>
        <v>0.11009162624486925</v>
      </c>
      <c r="Q30" s="87">
        <f aca="true" t="shared" si="13" ref="Q30:Q47">X30/AB30</f>
        <v>0.026366194731253522</v>
      </c>
      <c r="R30" s="87">
        <f aca="true" t="shared" si="14" ref="R30:R47">Z30/AB30</f>
        <v>0.05646123531844191</v>
      </c>
      <c r="S30" s="87">
        <f aca="true" t="shared" si="15" ref="S30:S47">AA30/AB30</f>
        <v>0.03319884875272961</v>
      </c>
      <c r="T30">
        <v>216789658</v>
      </c>
      <c r="U30" s="102">
        <v>258839131</v>
      </c>
      <c r="V30" s="102">
        <v>27645035</v>
      </c>
      <c r="W30" s="102">
        <v>78546079</v>
      </c>
      <c r="X30" s="102">
        <v>18811251</v>
      </c>
      <c r="Y30" s="102">
        <v>48860850</v>
      </c>
      <c r="Z30" s="102">
        <v>40282888</v>
      </c>
      <c r="AA30" s="102">
        <v>23686083</v>
      </c>
      <c r="AB30" s="102">
        <v>713460975</v>
      </c>
    </row>
    <row r="31" spans="1:28" ht="12.75">
      <c r="A31" s="98" t="s">
        <v>29</v>
      </c>
      <c r="B31" s="110" t="s">
        <v>288</v>
      </c>
      <c r="C31" s="111" t="s">
        <v>289</v>
      </c>
      <c r="D31" s="98" t="s">
        <v>21</v>
      </c>
      <c r="E31" s="98">
        <v>15</v>
      </c>
      <c r="F31" s="99" t="s">
        <v>22</v>
      </c>
      <c r="G31" s="99" t="s">
        <v>22</v>
      </c>
      <c r="H31" s="99" t="s">
        <v>22</v>
      </c>
      <c r="I31" s="99"/>
      <c r="J31" s="100"/>
      <c r="K31" s="101">
        <f t="shared" si="0"/>
      </c>
      <c r="L31" s="87">
        <f t="shared" si="1"/>
        <v>0.06040803089534432</v>
      </c>
      <c r="M31" s="87">
        <f t="shared" si="9"/>
        <v>0.3689193186933205</v>
      </c>
      <c r="N31" s="87">
        <f t="shared" si="10"/>
        <v>0.3206404514063209</v>
      </c>
      <c r="O31" s="87">
        <f t="shared" si="11"/>
        <v>0.013547058457782257</v>
      </c>
      <c r="P31" s="87">
        <f t="shared" si="12"/>
        <v>0.10087731082769937</v>
      </c>
      <c r="Q31" s="87">
        <f t="shared" si="13"/>
        <v>0.013854916096353444</v>
      </c>
      <c r="R31" s="87">
        <f t="shared" si="14"/>
        <v>0.09741419641522561</v>
      </c>
      <c r="S31" s="87">
        <f t="shared" si="15"/>
        <v>0.024338717207953584</v>
      </c>
      <c r="T31">
        <v>580289638</v>
      </c>
      <c r="U31" s="102">
        <v>504349656</v>
      </c>
      <c r="V31" s="102">
        <v>21308772</v>
      </c>
      <c r="W31" s="102">
        <v>158674418</v>
      </c>
      <c r="X31" s="102">
        <v>21793015</v>
      </c>
      <c r="Y31" s="102">
        <v>95018484</v>
      </c>
      <c r="Z31" s="102">
        <v>153227131</v>
      </c>
      <c r="AA31" s="102">
        <v>38283453</v>
      </c>
      <c r="AB31" s="102">
        <v>1572944567</v>
      </c>
    </row>
    <row r="32" spans="1:28" ht="12.75">
      <c r="A32" s="98" t="s">
        <v>29</v>
      </c>
      <c r="B32" s="110" t="s">
        <v>292</v>
      </c>
      <c r="C32" s="111" t="s">
        <v>293</v>
      </c>
      <c r="D32" s="98" t="s">
        <v>21</v>
      </c>
      <c r="E32" s="98">
        <v>15</v>
      </c>
      <c r="F32" s="99" t="s">
        <v>22</v>
      </c>
      <c r="G32" s="99"/>
      <c r="H32" s="99" t="s">
        <v>22</v>
      </c>
      <c r="I32" s="99"/>
      <c r="J32" s="100"/>
      <c r="K32" s="101">
        <f t="shared" si="0"/>
      </c>
      <c r="L32" s="87">
        <f t="shared" si="1"/>
        <v>0.03382244775600763</v>
      </c>
      <c r="M32" s="87">
        <f t="shared" si="9"/>
        <v>0.25979194876684</v>
      </c>
      <c r="N32" s="87">
        <f t="shared" si="10"/>
        <v>0.40789651938346283</v>
      </c>
      <c r="O32" s="87">
        <f t="shared" si="11"/>
        <v>0.0761866889196152</v>
      </c>
      <c r="P32" s="87">
        <f t="shared" si="12"/>
        <v>0.09699828470501137</v>
      </c>
      <c r="Q32" s="87">
        <f t="shared" si="13"/>
        <v>0.041230924827289434</v>
      </c>
      <c r="R32" s="87">
        <f t="shared" si="14"/>
        <v>0.05611456402376397</v>
      </c>
      <c r="S32" s="87">
        <f t="shared" si="15"/>
        <v>0.027958621618009542</v>
      </c>
      <c r="T32">
        <v>364172035</v>
      </c>
      <c r="U32" s="102">
        <v>571782560</v>
      </c>
      <c r="V32" s="102">
        <v>106797234</v>
      </c>
      <c r="W32" s="102">
        <v>135970583</v>
      </c>
      <c r="X32" s="102">
        <v>57796825</v>
      </c>
      <c r="Y32" s="102">
        <v>47411745</v>
      </c>
      <c r="Z32" s="102">
        <v>78660463</v>
      </c>
      <c r="AA32" s="102">
        <v>39191931</v>
      </c>
      <c r="AB32" s="102">
        <v>1401783376</v>
      </c>
    </row>
    <row r="33" spans="1:28" ht="12.75">
      <c r="A33" s="98" t="s">
        <v>29</v>
      </c>
      <c r="B33" s="110" t="s">
        <v>300</v>
      </c>
      <c r="C33" s="111" t="s">
        <v>301</v>
      </c>
      <c r="D33" s="98" t="s">
        <v>21</v>
      </c>
      <c r="E33" s="98">
        <v>15</v>
      </c>
      <c r="F33" s="99" t="s">
        <v>22</v>
      </c>
      <c r="G33" s="99"/>
      <c r="H33" s="99" t="s">
        <v>22</v>
      </c>
      <c r="I33" s="99"/>
      <c r="J33" s="100"/>
      <c r="K33" s="101">
        <f t="shared" si="0"/>
      </c>
      <c r="L33" s="87">
        <f t="shared" si="1"/>
        <v>0.1021531136355885</v>
      </c>
      <c r="M33" s="87">
        <f t="shared" si="9"/>
        <v>0.42098331071923784</v>
      </c>
      <c r="N33" s="87">
        <f t="shared" si="10"/>
        <v>0.20652584655854878</v>
      </c>
      <c r="O33" s="87">
        <f t="shared" si="11"/>
        <v>0.10028304629866674</v>
      </c>
      <c r="P33" s="87">
        <f t="shared" si="12"/>
        <v>0.04875595136563159</v>
      </c>
      <c r="Q33" s="87">
        <f t="shared" si="13"/>
        <v>0.024271934224003044</v>
      </c>
      <c r="R33" s="87">
        <f t="shared" si="14"/>
        <v>0.07167548517451196</v>
      </c>
      <c r="S33" s="87">
        <f t="shared" si="15"/>
        <v>0.02535131202381154</v>
      </c>
      <c r="T33">
        <v>332311809</v>
      </c>
      <c r="U33" s="102">
        <v>163025412</v>
      </c>
      <c r="V33" s="102">
        <v>79160479</v>
      </c>
      <c r="W33" s="102">
        <v>38486510</v>
      </c>
      <c r="X33" s="102">
        <v>19159549</v>
      </c>
      <c r="Y33" s="102">
        <v>80636655</v>
      </c>
      <c r="Z33" s="102">
        <v>56578514</v>
      </c>
      <c r="AA33" s="102">
        <v>20011578</v>
      </c>
      <c r="AB33" s="102">
        <v>789370506</v>
      </c>
    </row>
    <row r="34" spans="1:28" ht="12.75">
      <c r="A34" s="98" t="s">
        <v>29</v>
      </c>
      <c r="B34" s="110" t="s">
        <v>30</v>
      </c>
      <c r="C34" s="111" t="s">
        <v>31</v>
      </c>
      <c r="D34" s="98" t="s">
        <v>21</v>
      </c>
      <c r="E34" s="98">
        <v>15</v>
      </c>
      <c r="F34" s="99" t="s">
        <v>22</v>
      </c>
      <c r="G34" s="99"/>
      <c r="H34" s="99"/>
      <c r="I34" s="99"/>
      <c r="J34" s="100"/>
      <c r="K34" s="101">
        <f t="shared" si="0"/>
      </c>
      <c r="L34" s="87">
        <f t="shared" si="1"/>
        <v>0.08743611227374178</v>
      </c>
      <c r="M34" s="87">
        <f t="shared" si="9"/>
        <v>0.3096060114301686</v>
      </c>
      <c r="N34" s="87">
        <f t="shared" si="10"/>
        <v>0.3057282937613065</v>
      </c>
      <c r="O34" s="87">
        <f t="shared" si="11"/>
        <v>0.08056417179162406</v>
      </c>
      <c r="P34" s="87">
        <f t="shared" si="12"/>
        <v>0.09614488306080136</v>
      </c>
      <c r="Q34" s="87">
        <f t="shared" si="13"/>
        <v>0.022922385069094147</v>
      </c>
      <c r="R34" s="87">
        <f t="shared" si="14"/>
        <v>0.07001999249981979</v>
      </c>
      <c r="S34" s="87">
        <f t="shared" si="15"/>
        <v>0.027578150113443816</v>
      </c>
      <c r="T34">
        <v>210134871</v>
      </c>
      <c r="U34" s="102">
        <v>207502998</v>
      </c>
      <c r="V34" s="102">
        <v>54680275</v>
      </c>
      <c r="W34" s="102">
        <v>65255169</v>
      </c>
      <c r="X34" s="102">
        <v>15557813</v>
      </c>
      <c r="Y34" s="102">
        <v>59344378</v>
      </c>
      <c r="Z34" s="102">
        <v>47523761</v>
      </c>
      <c r="AA34" s="102">
        <v>18717760</v>
      </c>
      <c r="AB34" s="102">
        <v>678717025</v>
      </c>
    </row>
    <row r="35" spans="1:28" ht="12.75">
      <c r="A35" s="98" t="s">
        <v>29</v>
      </c>
      <c r="B35" s="110" t="s">
        <v>82</v>
      </c>
      <c r="C35" s="111" t="s">
        <v>83</v>
      </c>
      <c r="D35" s="98" t="s">
        <v>21</v>
      </c>
      <c r="E35" s="98">
        <v>15</v>
      </c>
      <c r="F35" s="99" t="s">
        <v>22</v>
      </c>
      <c r="G35" s="99"/>
      <c r="H35" s="99"/>
      <c r="I35" s="99"/>
      <c r="J35" s="100"/>
      <c r="K35" s="101">
        <f aca="true" t="shared" si="16" ref="K35:K63">IF(J35&gt;0,T35/J35,"")</f>
      </c>
      <c r="L35" s="87">
        <f aca="true" t="shared" si="17" ref="L35:L63">IF(AB35&gt;0,Y35/AB35,"")</f>
        <v>0.0744287701435908</v>
      </c>
      <c r="M35" s="87">
        <f t="shared" si="9"/>
        <v>0.3825738424294006</v>
      </c>
      <c r="N35" s="87">
        <f t="shared" si="10"/>
        <v>0.18132452107143823</v>
      </c>
      <c r="O35" s="87">
        <f t="shared" si="11"/>
        <v>0.07675141853617641</v>
      </c>
      <c r="P35" s="87">
        <f t="shared" si="12"/>
        <v>0.08878601636748225</v>
      </c>
      <c r="Q35" s="87">
        <f t="shared" si="13"/>
        <v>0.05029495578488241</v>
      </c>
      <c r="R35" s="87">
        <f t="shared" si="14"/>
        <v>0.0726950792490917</v>
      </c>
      <c r="S35" s="87">
        <f t="shared" si="15"/>
        <v>0.07314539641793756</v>
      </c>
      <c r="T35">
        <v>180485901</v>
      </c>
      <c r="U35" s="102">
        <v>85543014</v>
      </c>
      <c r="V35" s="102">
        <v>36208824</v>
      </c>
      <c r="W35" s="102">
        <v>41886356</v>
      </c>
      <c r="X35" s="102">
        <v>23727525</v>
      </c>
      <c r="Y35" s="102">
        <v>35113074</v>
      </c>
      <c r="Z35" s="102">
        <v>34295175</v>
      </c>
      <c r="AA35" s="102">
        <v>34507620</v>
      </c>
      <c r="AB35" s="102">
        <v>471767489</v>
      </c>
    </row>
    <row r="36" spans="1:28" ht="12.75">
      <c r="A36" s="98" t="s">
        <v>29</v>
      </c>
      <c r="B36" s="110" t="s">
        <v>86</v>
      </c>
      <c r="C36" s="111" t="s">
        <v>87</v>
      </c>
      <c r="D36" s="98" t="s">
        <v>21</v>
      </c>
      <c r="E36" s="98">
        <v>15</v>
      </c>
      <c r="F36" s="99" t="s">
        <v>22</v>
      </c>
      <c r="G36" s="99"/>
      <c r="H36" s="99"/>
      <c r="I36" s="99"/>
      <c r="J36" s="100"/>
      <c r="K36" s="101">
        <f t="shared" si="16"/>
      </c>
      <c r="L36" s="87">
        <f t="shared" si="17"/>
        <v>0.12479280621801422</v>
      </c>
      <c r="M36" s="87">
        <f t="shared" si="9"/>
        <v>0.3791562162984223</v>
      </c>
      <c r="N36" s="87">
        <f t="shared" si="10"/>
        <v>0.22624157047588855</v>
      </c>
      <c r="O36" s="87">
        <f t="shared" si="11"/>
        <v>0.012864507247372209</v>
      </c>
      <c r="P36" s="87">
        <f t="shared" si="12"/>
        <v>0.10756092154671788</v>
      </c>
      <c r="Q36" s="87">
        <f t="shared" si="13"/>
        <v>0.042604954300609926</v>
      </c>
      <c r="R36" s="87">
        <f t="shared" si="14"/>
        <v>0.048123018864911965</v>
      </c>
      <c r="S36" s="87">
        <f t="shared" si="15"/>
        <v>0.058656005048062974</v>
      </c>
      <c r="T36">
        <v>226260302</v>
      </c>
      <c r="U36" s="102">
        <v>135008959</v>
      </c>
      <c r="V36" s="102">
        <v>7676855</v>
      </c>
      <c r="W36" s="102">
        <v>64186648</v>
      </c>
      <c r="X36" s="102">
        <v>25424375</v>
      </c>
      <c r="Y36" s="102">
        <v>74469722</v>
      </c>
      <c r="Z36" s="102">
        <v>28717263</v>
      </c>
      <c r="AA36" s="102">
        <v>35002790</v>
      </c>
      <c r="AB36" s="102">
        <v>596746914</v>
      </c>
    </row>
    <row r="37" spans="1:28" ht="12.75">
      <c r="A37" s="98" t="s">
        <v>29</v>
      </c>
      <c r="B37" s="110" t="s">
        <v>92</v>
      </c>
      <c r="C37" s="111" t="s">
        <v>93</v>
      </c>
      <c r="D37" s="98" t="s">
        <v>21</v>
      </c>
      <c r="E37" s="98">
        <v>15</v>
      </c>
      <c r="F37" s="99" t="s">
        <v>22</v>
      </c>
      <c r="G37" s="99"/>
      <c r="H37" s="99"/>
      <c r="I37" s="99"/>
      <c r="J37" s="100"/>
      <c r="K37" s="101">
        <f t="shared" si="16"/>
      </c>
      <c r="L37" s="87">
        <f t="shared" si="17"/>
        <v>0.08522608959707398</v>
      </c>
      <c r="M37" s="87">
        <f t="shared" si="9"/>
        <v>0.22156794134117785</v>
      </c>
      <c r="N37" s="87">
        <f t="shared" si="10"/>
        <v>0.2976495778071753</v>
      </c>
      <c r="O37" s="87">
        <f t="shared" si="11"/>
        <v>0.16445385304095078</v>
      </c>
      <c r="P37" s="87">
        <f t="shared" si="12"/>
        <v>0.09848178827144495</v>
      </c>
      <c r="Q37" s="87">
        <f t="shared" si="13"/>
        <v>0.027986040422818624</v>
      </c>
      <c r="R37" s="87">
        <f t="shared" si="14"/>
        <v>0.077247182884497</v>
      </c>
      <c r="S37" s="87">
        <f t="shared" si="15"/>
        <v>0.027387526634861454</v>
      </c>
      <c r="T37">
        <v>189508229</v>
      </c>
      <c r="U37" s="102">
        <v>254581254</v>
      </c>
      <c r="V37" s="102">
        <v>140658248</v>
      </c>
      <c r="W37" s="102">
        <v>84231993</v>
      </c>
      <c r="X37" s="102">
        <v>23936608</v>
      </c>
      <c r="Y37" s="102">
        <v>72894324</v>
      </c>
      <c r="Z37" s="102">
        <v>66069923</v>
      </c>
      <c r="AA37" s="102">
        <v>23424696</v>
      </c>
      <c r="AB37" s="102">
        <v>855305275</v>
      </c>
    </row>
    <row r="38" spans="1:28" ht="12.75">
      <c r="A38" s="98" t="s">
        <v>29</v>
      </c>
      <c r="B38" s="110" t="s">
        <v>94</v>
      </c>
      <c r="C38" s="111" t="s">
        <v>95</v>
      </c>
      <c r="D38" s="98" t="s">
        <v>21</v>
      </c>
      <c r="E38" s="98">
        <v>15</v>
      </c>
      <c r="F38" s="99" t="s">
        <v>22</v>
      </c>
      <c r="G38" s="99"/>
      <c r="H38" s="99"/>
      <c r="I38" s="99"/>
      <c r="J38" s="100"/>
      <c r="K38" s="101">
        <f t="shared" si="16"/>
      </c>
      <c r="L38" s="87">
        <f t="shared" si="17"/>
        <v>0.011717144967249212</v>
      </c>
      <c r="M38" s="87">
        <f t="shared" si="9"/>
        <v>0.35145762938314523</v>
      </c>
      <c r="N38" s="87">
        <f t="shared" si="10"/>
        <v>0.37587933746218966</v>
      </c>
      <c r="O38" s="87">
        <f t="shared" si="11"/>
        <v>0.05003078172413053</v>
      </c>
      <c r="P38" s="87">
        <f t="shared" si="12"/>
        <v>0.09111950347659648</v>
      </c>
      <c r="Q38" s="87">
        <f t="shared" si="13"/>
        <v>0.0375479274311678</v>
      </c>
      <c r="R38" s="87">
        <f t="shared" si="14"/>
        <v>0.05884965206646998</v>
      </c>
      <c r="S38" s="87">
        <f t="shared" si="15"/>
        <v>0.02339802348905108</v>
      </c>
      <c r="T38">
        <v>183760484</v>
      </c>
      <c r="U38" s="102">
        <v>196529434</v>
      </c>
      <c r="V38" s="102">
        <v>26158717</v>
      </c>
      <c r="W38" s="102">
        <v>47642056</v>
      </c>
      <c r="X38" s="102">
        <v>19632026</v>
      </c>
      <c r="Y38" s="102">
        <v>6126338</v>
      </c>
      <c r="Z38" s="102">
        <v>30769685</v>
      </c>
      <c r="AA38" s="102">
        <v>12233714</v>
      </c>
      <c r="AB38" s="102">
        <v>522852454</v>
      </c>
    </row>
    <row r="39" spans="1:28" ht="12.75">
      <c r="A39" s="98" t="s">
        <v>29</v>
      </c>
      <c r="B39" s="110" t="s">
        <v>98</v>
      </c>
      <c r="C39" s="111" t="s">
        <v>99</v>
      </c>
      <c r="D39" s="98" t="s">
        <v>21</v>
      </c>
      <c r="E39" s="98">
        <v>15</v>
      </c>
      <c r="F39" s="99" t="s">
        <v>22</v>
      </c>
      <c r="G39" s="99"/>
      <c r="H39" s="99"/>
      <c r="I39" s="99"/>
      <c r="J39" s="100"/>
      <c r="K39" s="101">
        <f t="shared" si="16"/>
      </c>
      <c r="L39" s="87">
        <f t="shared" si="17"/>
        <v>0.03290682476624015</v>
      </c>
      <c r="M39" s="87">
        <f t="shared" si="9"/>
        <v>0.35269506208564433</v>
      </c>
      <c r="N39" s="87">
        <f t="shared" si="10"/>
        <v>0.21373412384333065</v>
      </c>
      <c r="O39" s="87">
        <f t="shared" si="11"/>
        <v>0.15657360896158473</v>
      </c>
      <c r="P39" s="87">
        <f t="shared" si="12"/>
        <v>0.07819842728754675</v>
      </c>
      <c r="Q39" s="87">
        <f t="shared" si="13"/>
        <v>0.025261868310197264</v>
      </c>
      <c r="R39" s="87">
        <f t="shared" si="14"/>
        <v>0.09059819955549873</v>
      </c>
      <c r="S39" s="87">
        <f t="shared" si="15"/>
        <v>0.05003188518995742</v>
      </c>
      <c r="T39">
        <v>325656670</v>
      </c>
      <c r="U39" s="102">
        <v>197348788</v>
      </c>
      <c r="V39" s="102">
        <v>144570326</v>
      </c>
      <c r="W39" s="102">
        <v>72203561</v>
      </c>
      <c r="X39" s="102">
        <v>23325237</v>
      </c>
      <c r="Y39" s="102">
        <v>30384114</v>
      </c>
      <c r="Z39" s="102">
        <v>83652739</v>
      </c>
      <c r="AA39" s="102">
        <v>46196329</v>
      </c>
      <c r="AB39" s="102">
        <v>923337764</v>
      </c>
    </row>
    <row r="40" spans="1:28" ht="12.75">
      <c r="A40" s="98" t="s">
        <v>29</v>
      </c>
      <c r="B40" s="110" t="s">
        <v>116</v>
      </c>
      <c r="C40" s="111" t="s">
        <v>117</v>
      </c>
      <c r="D40" s="98" t="s">
        <v>21</v>
      </c>
      <c r="E40" s="98">
        <v>15</v>
      </c>
      <c r="F40" s="99" t="s">
        <v>22</v>
      </c>
      <c r="G40" s="99"/>
      <c r="H40" s="99"/>
      <c r="I40" s="99"/>
      <c r="J40" s="100"/>
      <c r="K40" s="101">
        <f t="shared" si="16"/>
      </c>
      <c r="L40" s="87">
        <f t="shared" si="17"/>
        <v>0.04936676640435845</v>
      </c>
      <c r="M40" s="87">
        <f t="shared" si="9"/>
        <v>0.3407109351530648</v>
      </c>
      <c r="N40" s="87">
        <f t="shared" si="10"/>
        <v>0.24756178860958752</v>
      </c>
      <c r="O40" s="87">
        <f t="shared" si="11"/>
        <v>0.14448663009165363</v>
      </c>
      <c r="P40" s="87">
        <f t="shared" si="12"/>
        <v>0.0756538346864503</v>
      </c>
      <c r="Q40" s="87">
        <f t="shared" si="13"/>
        <v>0.04621718337465215</v>
      </c>
      <c r="R40" s="87">
        <f t="shared" si="14"/>
        <v>0.06785460094084467</v>
      </c>
      <c r="S40" s="87">
        <f t="shared" si="15"/>
        <v>0.02814826073938849</v>
      </c>
      <c r="T40">
        <v>129310319</v>
      </c>
      <c r="U40" s="102">
        <v>93957342</v>
      </c>
      <c r="V40" s="102">
        <v>54837137</v>
      </c>
      <c r="W40" s="102">
        <v>28712966</v>
      </c>
      <c r="X40" s="102">
        <v>17540848</v>
      </c>
      <c r="Y40" s="102">
        <v>18736212</v>
      </c>
      <c r="Z40" s="102">
        <v>25752916</v>
      </c>
      <c r="AA40" s="102">
        <v>10683134</v>
      </c>
      <c r="AB40" s="102">
        <v>379530874</v>
      </c>
    </row>
    <row r="41" spans="1:28" ht="12.75">
      <c r="A41" s="98" t="s">
        <v>29</v>
      </c>
      <c r="B41" s="110" t="s">
        <v>120</v>
      </c>
      <c r="C41" s="111" t="s">
        <v>121</v>
      </c>
      <c r="D41" s="98" t="s">
        <v>21</v>
      </c>
      <c r="E41" s="98">
        <v>15</v>
      </c>
      <c r="F41" s="99" t="s">
        <v>22</v>
      </c>
      <c r="G41" s="99" t="s">
        <v>22</v>
      </c>
      <c r="H41" s="99"/>
      <c r="I41" s="99"/>
      <c r="J41" s="100"/>
      <c r="K41" s="101">
        <f t="shared" si="16"/>
      </c>
      <c r="L41" s="87">
        <f t="shared" si="17"/>
        <v>0.059247998379141194</v>
      </c>
      <c r="M41" s="87">
        <f t="shared" si="9"/>
        <v>0.29916029288815893</v>
      </c>
      <c r="N41" s="87">
        <f t="shared" si="10"/>
        <v>0.24257224597482455</v>
      </c>
      <c r="O41" s="87">
        <f t="shared" si="11"/>
        <v>0.21149228800463948</v>
      </c>
      <c r="P41" s="87">
        <f t="shared" si="12"/>
        <v>0.07518336158620811</v>
      </c>
      <c r="Q41" s="87">
        <f t="shared" si="13"/>
        <v>0.02297256027535359</v>
      </c>
      <c r="R41" s="87">
        <f t="shared" si="14"/>
        <v>0.058537829898966935</v>
      </c>
      <c r="S41" s="87">
        <f t="shared" si="15"/>
        <v>0.030833422992707162</v>
      </c>
      <c r="T41">
        <v>231236906</v>
      </c>
      <c r="U41" s="102">
        <v>187496994</v>
      </c>
      <c r="V41" s="102">
        <v>163473641</v>
      </c>
      <c r="W41" s="102">
        <v>58113220</v>
      </c>
      <c r="X41" s="102">
        <v>17756714</v>
      </c>
      <c r="Y41" s="102">
        <v>45795930</v>
      </c>
      <c r="Z41" s="102">
        <v>45247003</v>
      </c>
      <c r="AA41" s="102">
        <v>23832793</v>
      </c>
      <c r="AB41" s="102">
        <v>772953201</v>
      </c>
    </row>
    <row r="42" spans="1:28" ht="12.75">
      <c r="A42" s="98" t="s">
        <v>29</v>
      </c>
      <c r="B42" s="110" t="s">
        <v>124</v>
      </c>
      <c r="C42" s="111" t="s">
        <v>125</v>
      </c>
      <c r="D42" s="98" t="s">
        <v>21</v>
      </c>
      <c r="E42" s="98">
        <v>15</v>
      </c>
      <c r="F42" s="99" t="s">
        <v>22</v>
      </c>
      <c r="G42" s="99"/>
      <c r="H42" s="99"/>
      <c r="I42" s="99"/>
      <c r="J42" s="100"/>
      <c r="K42" s="101">
        <f t="shared" si="16"/>
      </c>
      <c r="L42" s="87">
        <f t="shared" si="17"/>
        <v>0.05726121241776352</v>
      </c>
      <c r="M42" s="87">
        <f t="shared" si="9"/>
        <v>0.3252465843885819</v>
      </c>
      <c r="N42" s="87">
        <f t="shared" si="10"/>
        <v>0.27804137088442976</v>
      </c>
      <c r="O42" s="87">
        <f t="shared" si="11"/>
        <v>0.09845097153022478</v>
      </c>
      <c r="P42" s="87">
        <f t="shared" si="12"/>
        <v>0.08592990751889978</v>
      </c>
      <c r="Q42" s="87">
        <f t="shared" si="13"/>
        <v>0.023446577510121618</v>
      </c>
      <c r="R42" s="87">
        <f t="shared" si="14"/>
        <v>0.10484289591162627</v>
      </c>
      <c r="S42" s="87">
        <f t="shared" si="15"/>
        <v>0.026780479838352415</v>
      </c>
      <c r="T42">
        <v>191588533</v>
      </c>
      <c r="U42" s="102">
        <v>163782007</v>
      </c>
      <c r="V42" s="102">
        <v>57993160</v>
      </c>
      <c r="W42" s="102">
        <v>50617549</v>
      </c>
      <c r="X42" s="102">
        <v>13811353</v>
      </c>
      <c r="Y42" s="102">
        <v>33730075</v>
      </c>
      <c r="Z42" s="102">
        <v>61758363</v>
      </c>
      <c r="AA42" s="102">
        <v>15775209</v>
      </c>
      <c r="AB42" s="102">
        <v>589056249</v>
      </c>
    </row>
    <row r="43" spans="1:28" ht="12.75">
      <c r="A43" s="98" t="s">
        <v>29</v>
      </c>
      <c r="B43" s="110" t="s">
        <v>144</v>
      </c>
      <c r="C43" s="111" t="s">
        <v>145</v>
      </c>
      <c r="D43" s="98" t="s">
        <v>21</v>
      </c>
      <c r="E43" s="98">
        <v>15</v>
      </c>
      <c r="F43" s="99" t="s">
        <v>22</v>
      </c>
      <c r="G43" s="99"/>
      <c r="H43" s="99"/>
      <c r="I43" s="99"/>
      <c r="J43" s="100"/>
      <c r="K43" s="101">
        <f t="shared" si="16"/>
      </c>
      <c r="L43" s="87">
        <f t="shared" si="17"/>
        <v>0.09668624370924685</v>
      </c>
      <c r="M43" s="87">
        <f t="shared" si="9"/>
        <v>0.3686056774481258</v>
      </c>
      <c r="N43" s="87">
        <f t="shared" si="10"/>
        <v>0.2397833577285415</v>
      </c>
      <c r="O43" s="87">
        <f t="shared" si="11"/>
        <v>0.060427024025407845</v>
      </c>
      <c r="P43" s="87">
        <f t="shared" si="12"/>
        <v>0.0929376382319125</v>
      </c>
      <c r="Q43" s="87">
        <f t="shared" si="13"/>
        <v>0.04953220975382411</v>
      </c>
      <c r="R43" s="87">
        <f t="shared" si="14"/>
        <v>0.08771056753919405</v>
      </c>
      <c r="S43" s="87">
        <f t="shared" si="15"/>
        <v>0.004317281563747361</v>
      </c>
      <c r="T43">
        <v>227668788</v>
      </c>
      <c r="U43" s="102">
        <v>148101860</v>
      </c>
      <c r="V43" s="102">
        <v>37322668</v>
      </c>
      <c r="W43" s="102">
        <v>57402804</v>
      </c>
      <c r="X43" s="102">
        <v>30593501</v>
      </c>
      <c r="Y43" s="102">
        <v>59718125</v>
      </c>
      <c r="Z43" s="102">
        <v>54174311</v>
      </c>
      <c r="AA43" s="102">
        <v>2666563</v>
      </c>
      <c r="AB43" s="102">
        <v>617648620</v>
      </c>
    </row>
    <row r="44" spans="1:28" ht="12.75">
      <c r="A44" s="98" t="s">
        <v>29</v>
      </c>
      <c r="B44" s="110" t="s">
        <v>200</v>
      </c>
      <c r="C44" s="111" t="s">
        <v>201</v>
      </c>
      <c r="D44" s="98" t="s">
        <v>21</v>
      </c>
      <c r="E44" s="98">
        <v>15</v>
      </c>
      <c r="F44" s="99" t="s">
        <v>22</v>
      </c>
      <c r="G44" s="99"/>
      <c r="H44" s="99"/>
      <c r="I44" s="99"/>
      <c r="J44" s="100"/>
      <c r="K44" s="101">
        <f t="shared" si="16"/>
      </c>
      <c r="L44" s="87">
        <f t="shared" si="17"/>
        <v>0.08460124639755758</v>
      </c>
      <c r="M44" s="87">
        <f t="shared" si="9"/>
        <v>0.3343514770857181</v>
      </c>
      <c r="N44" s="87">
        <f t="shared" si="10"/>
        <v>0.2476905355260441</v>
      </c>
      <c r="O44" s="87">
        <f t="shared" si="11"/>
        <v>0.13948661239740012</v>
      </c>
      <c r="P44" s="87">
        <f t="shared" si="12"/>
        <v>0.08057815378718394</v>
      </c>
      <c r="Q44" s="87">
        <f t="shared" si="13"/>
        <v>0.019910085830527745</v>
      </c>
      <c r="R44" s="87">
        <f t="shared" si="14"/>
        <v>0.06933139543356413</v>
      </c>
      <c r="S44" s="87">
        <f t="shared" si="15"/>
        <v>0.024050493542004264</v>
      </c>
      <c r="T44">
        <v>228284498</v>
      </c>
      <c r="U44" s="102">
        <v>169115178</v>
      </c>
      <c r="V44" s="102">
        <v>95236999</v>
      </c>
      <c r="W44" s="102">
        <v>55016187</v>
      </c>
      <c r="X44" s="102">
        <v>13593970</v>
      </c>
      <c r="Y44" s="102">
        <v>57763026</v>
      </c>
      <c r="Z44" s="102">
        <v>47337260</v>
      </c>
      <c r="AA44" s="102">
        <v>16420908</v>
      </c>
      <c r="AB44" s="102">
        <v>682768026</v>
      </c>
    </row>
    <row r="45" spans="1:28" ht="12.75">
      <c r="A45" s="98" t="s">
        <v>29</v>
      </c>
      <c r="B45" s="110" t="s">
        <v>210</v>
      </c>
      <c r="C45" s="111" t="s">
        <v>211</v>
      </c>
      <c r="D45" s="98" t="s">
        <v>21</v>
      </c>
      <c r="E45" s="98">
        <v>15</v>
      </c>
      <c r="F45" s="99" t="s">
        <v>22</v>
      </c>
      <c r="G45" s="99"/>
      <c r="H45" s="99"/>
      <c r="I45" s="99"/>
      <c r="J45" s="100"/>
      <c r="K45" s="101">
        <f t="shared" si="16"/>
      </c>
      <c r="L45" s="87">
        <f t="shared" si="17"/>
        <v>0.09493586545648883</v>
      </c>
      <c r="M45" s="87">
        <f t="shared" si="9"/>
        <v>0.3775162026972709</v>
      </c>
      <c r="N45" s="87">
        <f t="shared" si="10"/>
        <v>0.20853400587436283</v>
      </c>
      <c r="O45" s="87">
        <f t="shared" si="11"/>
        <v>0.07378126807105594</v>
      </c>
      <c r="P45" s="87">
        <f t="shared" si="12"/>
        <v>0.09281673831476604</v>
      </c>
      <c r="Q45" s="87">
        <f t="shared" si="13"/>
        <v>0.050888986255046106</v>
      </c>
      <c r="R45" s="87">
        <f t="shared" si="14"/>
        <v>0.08340619710023088</v>
      </c>
      <c r="S45" s="87">
        <f t="shared" si="15"/>
        <v>0.018120736230778527</v>
      </c>
      <c r="T45">
        <v>216510100</v>
      </c>
      <c r="U45" s="102">
        <v>119596770</v>
      </c>
      <c r="V45" s="102">
        <v>42314448</v>
      </c>
      <c r="W45" s="102">
        <v>53231520</v>
      </c>
      <c r="X45" s="102">
        <v>29185448</v>
      </c>
      <c r="Y45" s="102">
        <v>54446865</v>
      </c>
      <c r="Z45" s="102">
        <v>47834461</v>
      </c>
      <c r="AA45" s="102">
        <v>10392461</v>
      </c>
      <c r="AB45" s="102">
        <v>573512073</v>
      </c>
    </row>
    <row r="46" spans="1:28" ht="12.75">
      <c r="A46" s="98" t="s">
        <v>29</v>
      </c>
      <c r="B46" s="110" t="s">
        <v>228</v>
      </c>
      <c r="C46" s="111" t="s">
        <v>229</v>
      </c>
      <c r="D46" s="98" t="s">
        <v>21</v>
      </c>
      <c r="E46" s="98">
        <v>15</v>
      </c>
      <c r="F46" s="99" t="s">
        <v>22</v>
      </c>
      <c r="G46" s="99"/>
      <c r="H46" s="99"/>
      <c r="I46" s="99"/>
      <c r="J46" s="100"/>
      <c r="K46" s="101">
        <f t="shared" si="16"/>
      </c>
      <c r="L46" s="87">
        <f t="shared" si="17"/>
        <v>0.06246689956121003</v>
      </c>
      <c r="M46" s="87">
        <f t="shared" si="9"/>
        <v>0.28839026560818</v>
      </c>
      <c r="N46" s="87">
        <f t="shared" si="10"/>
        <v>0.35068616654601675</v>
      </c>
      <c r="O46" s="87">
        <f t="shared" si="11"/>
        <v>0.11864456800224156</v>
      </c>
      <c r="P46" s="87">
        <f t="shared" si="12"/>
        <v>0.07029544662526936</v>
      </c>
      <c r="Q46" s="87">
        <f t="shared" si="13"/>
        <v>0.032627257147732354</v>
      </c>
      <c r="R46" s="87">
        <f t="shared" si="14"/>
        <v>0.04472724147359519</v>
      </c>
      <c r="S46" s="87">
        <f t="shared" si="15"/>
        <v>0.032162155035754765</v>
      </c>
      <c r="T46">
        <v>114184913</v>
      </c>
      <c r="U46" s="102">
        <v>138850281</v>
      </c>
      <c r="V46" s="102">
        <v>46975995</v>
      </c>
      <c r="W46" s="102">
        <v>27832699</v>
      </c>
      <c r="X46" s="102">
        <v>12918399</v>
      </c>
      <c r="Y46" s="102">
        <v>24733073</v>
      </c>
      <c r="Z46" s="102">
        <v>17709253</v>
      </c>
      <c r="AA46" s="102">
        <v>12734247</v>
      </c>
      <c r="AB46" s="102">
        <v>395938860</v>
      </c>
    </row>
    <row r="47" spans="1:28" ht="12.75">
      <c r="A47" s="98" t="s">
        <v>29</v>
      </c>
      <c r="B47" s="110" t="s">
        <v>242</v>
      </c>
      <c r="C47" s="111" t="s">
        <v>243</v>
      </c>
      <c r="D47" s="98" t="s">
        <v>21</v>
      </c>
      <c r="E47" s="98">
        <v>15</v>
      </c>
      <c r="F47" s="99" t="s">
        <v>22</v>
      </c>
      <c r="G47" s="99" t="s">
        <v>22</v>
      </c>
      <c r="H47" s="99"/>
      <c r="I47" s="99"/>
      <c r="J47" s="100"/>
      <c r="K47" s="101">
        <f t="shared" si="16"/>
      </c>
      <c r="L47" s="87">
        <f t="shared" si="17"/>
        <v>0.05726428316228074</v>
      </c>
      <c r="M47" s="87">
        <f t="shared" si="9"/>
        <v>0.3946361107063158</v>
      </c>
      <c r="N47" s="87">
        <f t="shared" si="10"/>
        <v>0.1765356377311755</v>
      </c>
      <c r="O47" s="87">
        <f t="shared" si="11"/>
        <v>0.07930284867438502</v>
      </c>
      <c r="P47" s="87">
        <f t="shared" si="12"/>
        <v>0.09451380446936151</v>
      </c>
      <c r="Q47" s="87">
        <f t="shared" si="13"/>
        <v>0.03821696024942088</v>
      </c>
      <c r="R47" s="87">
        <f t="shared" si="14"/>
        <v>0.08419065960816562</v>
      </c>
      <c r="S47" s="87">
        <f t="shared" si="15"/>
        <v>0.07533969539889492</v>
      </c>
      <c r="T47">
        <v>178355778</v>
      </c>
      <c r="U47" s="102">
        <v>79785276</v>
      </c>
      <c r="V47" s="102">
        <v>35840920</v>
      </c>
      <c r="W47" s="102">
        <v>42715511</v>
      </c>
      <c r="X47" s="102">
        <v>17272154</v>
      </c>
      <c r="Y47" s="102">
        <v>25880591</v>
      </c>
      <c r="Z47" s="102">
        <v>38049966</v>
      </c>
      <c r="AA47" s="102">
        <v>34049773</v>
      </c>
      <c r="AB47" s="102">
        <v>451949969</v>
      </c>
    </row>
    <row r="48" spans="1:28" ht="12.75">
      <c r="A48" s="98" t="s">
        <v>29</v>
      </c>
      <c r="B48" s="110" t="s">
        <v>248</v>
      </c>
      <c r="C48" s="111" t="s">
        <v>249</v>
      </c>
      <c r="D48" s="98" t="s">
        <v>21</v>
      </c>
      <c r="E48" s="98">
        <v>15</v>
      </c>
      <c r="F48" s="99" t="s">
        <v>22</v>
      </c>
      <c r="G48" s="99" t="s">
        <v>22</v>
      </c>
      <c r="H48" s="99"/>
      <c r="I48" s="99"/>
      <c r="J48" s="100"/>
      <c r="K48" s="101">
        <f t="shared" si="16"/>
      </c>
      <c r="L48" s="87">
        <f t="shared" si="17"/>
      </c>
      <c r="M48" s="87"/>
      <c r="N48" s="87"/>
      <c r="O48" s="87"/>
      <c r="P48" s="87"/>
      <c r="Q48" s="87"/>
      <c r="R48" s="87"/>
      <c r="S48" s="87"/>
      <c r="U48" s="102"/>
      <c r="V48" s="102"/>
      <c r="W48" s="102"/>
      <c r="X48" s="102"/>
      <c r="Y48" s="102"/>
      <c r="Z48" s="102"/>
      <c r="AA48" s="102"/>
      <c r="AB48" s="102">
        <v>0</v>
      </c>
    </row>
    <row r="49" spans="1:28" ht="12.75">
      <c r="A49" s="98" t="s">
        <v>29</v>
      </c>
      <c r="B49" s="110" t="s">
        <v>280</v>
      </c>
      <c r="C49" s="111" t="s">
        <v>281</v>
      </c>
      <c r="D49" s="98" t="s">
        <v>21</v>
      </c>
      <c r="E49" s="98">
        <v>15</v>
      </c>
      <c r="F49" s="99" t="s">
        <v>22</v>
      </c>
      <c r="G49" s="99"/>
      <c r="H49" s="99"/>
      <c r="I49" s="99"/>
      <c r="J49" s="100"/>
      <c r="K49" s="101">
        <f t="shared" si="16"/>
      </c>
      <c r="L49" s="87">
        <f t="shared" si="17"/>
        <v>0.0570435638671161</v>
      </c>
      <c r="M49" s="87">
        <f aca="true" t="shared" si="18" ref="M49:M59">T49/AB49</f>
        <v>0.3589126356905997</v>
      </c>
      <c r="N49" s="87">
        <f aca="true" t="shared" si="19" ref="N49:N59">U49/AB49</f>
        <v>0.27719465226986173</v>
      </c>
      <c r="O49" s="87">
        <f aca="true" t="shared" si="20" ref="O49:O59">V49/AB49</f>
        <v>0.1150458528782623</v>
      </c>
      <c r="P49" s="87">
        <f aca="true" t="shared" si="21" ref="P49:P59">W49/AB49</f>
        <v>0.07915683385606363</v>
      </c>
      <c r="Q49" s="87">
        <f aca="true" t="shared" si="22" ref="Q49:Q59">X49/AB49</f>
        <v>0.025882265222291576</v>
      </c>
      <c r="R49" s="87">
        <f aca="true" t="shared" si="23" ref="R49:R59">Z49/AB49</f>
        <v>0.06543895310210082</v>
      </c>
      <c r="S49" s="87">
        <f aca="true" t="shared" si="24" ref="S49:S59">AA49/AB49</f>
        <v>0.021325243113704095</v>
      </c>
      <c r="T49">
        <v>201895136</v>
      </c>
      <c r="U49" s="102">
        <v>155927227</v>
      </c>
      <c r="V49" s="102">
        <v>64715465</v>
      </c>
      <c r="W49" s="102">
        <v>44527214</v>
      </c>
      <c r="X49" s="102">
        <v>14559263</v>
      </c>
      <c r="Y49" s="102">
        <v>32088082</v>
      </c>
      <c r="Z49" s="102">
        <v>36810647</v>
      </c>
      <c r="AA49" s="102">
        <v>11995852</v>
      </c>
      <c r="AB49" s="102">
        <v>562518886</v>
      </c>
    </row>
    <row r="50" spans="1:28" ht="12.75">
      <c r="A50" s="98" t="s">
        <v>29</v>
      </c>
      <c r="B50" s="110" t="s">
        <v>286</v>
      </c>
      <c r="C50" s="111" t="s">
        <v>287</v>
      </c>
      <c r="D50" s="98" t="s">
        <v>21</v>
      </c>
      <c r="E50" s="98">
        <v>15</v>
      </c>
      <c r="F50" s="99" t="s">
        <v>22</v>
      </c>
      <c r="G50" s="99"/>
      <c r="H50" s="99"/>
      <c r="I50" s="99"/>
      <c r="J50" s="100"/>
      <c r="K50" s="101">
        <f t="shared" si="16"/>
      </c>
      <c r="L50" s="87">
        <f t="shared" si="17"/>
        <v>0.0646108612314332</v>
      </c>
      <c r="M50" s="87">
        <f t="shared" si="18"/>
        <v>0.31049808874885765</v>
      </c>
      <c r="N50" s="87">
        <f t="shared" si="19"/>
        <v>0.2789436166287073</v>
      </c>
      <c r="O50" s="87">
        <f t="shared" si="20"/>
        <v>0.06674297615619132</v>
      </c>
      <c r="P50" s="87">
        <f t="shared" si="21"/>
        <v>0.09844434787033671</v>
      </c>
      <c r="Q50" s="87">
        <f t="shared" si="22"/>
        <v>0.035183285060384144</v>
      </c>
      <c r="R50" s="87">
        <f t="shared" si="23"/>
        <v>0.08483308715766616</v>
      </c>
      <c r="S50" s="87">
        <f t="shared" si="24"/>
        <v>0.060743737146423504</v>
      </c>
      <c r="T50">
        <v>140643975</v>
      </c>
      <c r="U50" s="102">
        <v>126350984</v>
      </c>
      <c r="V50" s="102">
        <v>30232062</v>
      </c>
      <c r="W50" s="102">
        <v>44591593</v>
      </c>
      <c r="X50" s="102">
        <v>15936707</v>
      </c>
      <c r="Y50" s="102">
        <v>29266294</v>
      </c>
      <c r="Z50" s="102">
        <v>38426203</v>
      </c>
      <c r="AA50" s="102">
        <v>27514632</v>
      </c>
      <c r="AB50" s="102">
        <v>452962450</v>
      </c>
    </row>
    <row r="51" spans="1:28" ht="12.75">
      <c r="A51" s="98" t="s">
        <v>29</v>
      </c>
      <c r="B51" s="110" t="s">
        <v>36</v>
      </c>
      <c r="C51" s="111" t="s">
        <v>37</v>
      </c>
      <c r="D51" s="98" t="s">
        <v>21</v>
      </c>
      <c r="E51" s="98">
        <v>16</v>
      </c>
      <c r="F51" s="99" t="s">
        <v>22</v>
      </c>
      <c r="G51" s="99"/>
      <c r="H51" s="99"/>
      <c r="I51" s="99"/>
      <c r="J51" s="100"/>
      <c r="K51" s="101">
        <f t="shared" si="16"/>
      </c>
      <c r="L51" s="87">
        <f t="shared" si="17"/>
        <v>0.07056415253276103</v>
      </c>
      <c r="M51" s="87">
        <f t="shared" si="18"/>
        <v>0.3580505573050004</v>
      </c>
      <c r="N51" s="87">
        <f t="shared" si="19"/>
        <v>0.20231736855560226</v>
      </c>
      <c r="O51" s="87">
        <f t="shared" si="20"/>
        <v>0.14882393988426496</v>
      </c>
      <c r="P51" s="87">
        <f t="shared" si="21"/>
        <v>0.09003327949193596</v>
      </c>
      <c r="Q51" s="87">
        <f t="shared" si="22"/>
        <v>0.028620949514687164</v>
      </c>
      <c r="R51" s="87">
        <f t="shared" si="23"/>
        <v>0.07967550633976458</v>
      </c>
      <c r="S51" s="87">
        <f t="shared" si="24"/>
        <v>0.02191424637598364</v>
      </c>
      <c r="T51">
        <v>154222196</v>
      </c>
      <c r="U51" s="102">
        <v>87143640</v>
      </c>
      <c r="V51" s="102">
        <v>64102553</v>
      </c>
      <c r="W51" s="102">
        <v>38779803</v>
      </c>
      <c r="X51" s="102">
        <v>12327828</v>
      </c>
      <c r="Y51" s="102">
        <v>30393916</v>
      </c>
      <c r="Z51" s="102">
        <v>34318426</v>
      </c>
      <c r="AA51" s="102">
        <v>9439067</v>
      </c>
      <c r="AB51" s="102">
        <v>430727429</v>
      </c>
    </row>
    <row r="52" spans="1:28" ht="12.75">
      <c r="A52" s="98" t="s">
        <v>29</v>
      </c>
      <c r="B52" s="110" t="s">
        <v>104</v>
      </c>
      <c r="C52" s="111" t="s">
        <v>105</v>
      </c>
      <c r="D52" s="98" t="s">
        <v>21</v>
      </c>
      <c r="E52" s="98">
        <v>16</v>
      </c>
      <c r="F52" s="99" t="s">
        <v>22</v>
      </c>
      <c r="G52" s="99"/>
      <c r="H52" s="99"/>
      <c r="I52" s="99"/>
      <c r="J52" s="100"/>
      <c r="K52" s="101">
        <f t="shared" si="16"/>
      </c>
      <c r="L52" s="87">
        <f t="shared" si="17"/>
        <v>0.08476606165519748</v>
      </c>
      <c r="M52" s="87">
        <f t="shared" si="18"/>
        <v>0.37172532464737884</v>
      </c>
      <c r="N52" s="87">
        <f t="shared" si="19"/>
        <v>0.10015603207543602</v>
      </c>
      <c r="O52" s="87">
        <f t="shared" si="20"/>
        <v>0.07874568227660836</v>
      </c>
      <c r="P52" s="87">
        <f t="shared" si="21"/>
        <v>0.16587663775876307</v>
      </c>
      <c r="Q52" s="87">
        <f t="shared" si="22"/>
        <v>0.06765760968233428</v>
      </c>
      <c r="R52" s="87">
        <f t="shared" si="23"/>
        <v>0.10021423143539776</v>
      </c>
      <c r="S52" s="87">
        <f t="shared" si="24"/>
        <v>0.030858420468884186</v>
      </c>
      <c r="T52">
        <v>152830608</v>
      </c>
      <c r="U52" s="102">
        <v>41178005</v>
      </c>
      <c r="V52" s="102">
        <v>32375385</v>
      </c>
      <c r="W52" s="102">
        <v>68198279</v>
      </c>
      <c r="X52" s="102">
        <v>27816651</v>
      </c>
      <c r="Y52" s="102">
        <v>34850595</v>
      </c>
      <c r="Z52" s="102">
        <v>41201933</v>
      </c>
      <c r="AA52" s="102">
        <v>12687086</v>
      </c>
      <c r="AB52" s="102">
        <v>411138542</v>
      </c>
    </row>
    <row r="53" spans="1:28" ht="12.75">
      <c r="A53" s="98" t="s">
        <v>29</v>
      </c>
      <c r="B53" s="110" t="s">
        <v>106</v>
      </c>
      <c r="C53" s="111" t="s">
        <v>107</v>
      </c>
      <c r="D53" s="98" t="s">
        <v>21</v>
      </c>
      <c r="E53" s="98">
        <v>16</v>
      </c>
      <c r="F53" s="99" t="s">
        <v>22</v>
      </c>
      <c r="G53" s="99"/>
      <c r="H53" s="99"/>
      <c r="I53" s="99"/>
      <c r="J53" s="100"/>
      <c r="K53" s="101">
        <f t="shared" si="16"/>
      </c>
      <c r="L53" s="87">
        <f t="shared" si="17"/>
        <v>0.08117170401835193</v>
      </c>
      <c r="M53" s="87">
        <f t="shared" si="18"/>
        <v>0.38444432474780643</v>
      </c>
      <c r="N53" s="87">
        <f t="shared" si="19"/>
        <v>0.1931039819212218</v>
      </c>
      <c r="O53" s="87">
        <f t="shared" si="20"/>
        <v>0.09020573363894818</v>
      </c>
      <c r="P53" s="87">
        <f t="shared" si="21"/>
        <v>0.13405622997799774</v>
      </c>
      <c r="Q53" s="87">
        <f t="shared" si="22"/>
        <v>0.019612703692201337</v>
      </c>
      <c r="R53" s="87">
        <f t="shared" si="23"/>
        <v>0.07389195971538454</v>
      </c>
      <c r="S53" s="87">
        <f t="shared" si="24"/>
        <v>0.02351336228808805</v>
      </c>
      <c r="T53">
        <v>261891986</v>
      </c>
      <c r="U53" s="102">
        <v>131546708</v>
      </c>
      <c r="V53" s="102">
        <v>61450143</v>
      </c>
      <c r="W53" s="102">
        <v>91322072</v>
      </c>
      <c r="X53" s="102">
        <v>13360608</v>
      </c>
      <c r="Y53" s="102">
        <v>55295962</v>
      </c>
      <c r="Z53" s="102">
        <v>50336839</v>
      </c>
      <c r="AA53" s="102">
        <v>16017823</v>
      </c>
      <c r="AB53" s="102">
        <v>681222141</v>
      </c>
    </row>
    <row r="54" spans="1:28" ht="12.75">
      <c r="A54" s="98" t="s">
        <v>29</v>
      </c>
      <c r="B54" s="110" t="s">
        <v>122</v>
      </c>
      <c r="C54" s="111" t="s">
        <v>123</v>
      </c>
      <c r="D54" s="98" t="s">
        <v>21</v>
      </c>
      <c r="E54" s="98">
        <v>16</v>
      </c>
      <c r="F54" s="99" t="s">
        <v>22</v>
      </c>
      <c r="G54" s="99"/>
      <c r="H54" s="99"/>
      <c r="I54" s="99"/>
      <c r="J54" s="100"/>
      <c r="K54" s="101">
        <f t="shared" si="16"/>
      </c>
      <c r="L54" s="87">
        <f t="shared" si="17"/>
        <v>0.0882874493746742</v>
      </c>
      <c r="M54" s="87">
        <f t="shared" si="18"/>
        <v>0.36685260845738116</v>
      </c>
      <c r="N54" s="87">
        <f t="shared" si="19"/>
        <v>0.17764866803598242</v>
      </c>
      <c r="O54" s="87">
        <f t="shared" si="20"/>
        <v>0.12149855419861613</v>
      </c>
      <c r="P54" s="87">
        <f t="shared" si="21"/>
        <v>0.08932334713045183</v>
      </c>
      <c r="Q54" s="87">
        <f t="shared" si="22"/>
        <v>0.03405541718832844</v>
      </c>
      <c r="R54" s="87">
        <f t="shared" si="23"/>
        <v>0.06753607820248349</v>
      </c>
      <c r="S54" s="87">
        <f t="shared" si="24"/>
        <v>0.054797877412082356</v>
      </c>
      <c r="T54">
        <v>164675000</v>
      </c>
      <c r="U54" s="102">
        <v>79744000</v>
      </c>
      <c r="V54" s="102">
        <v>54539000</v>
      </c>
      <c r="W54" s="102">
        <v>40096000</v>
      </c>
      <c r="X54" s="102">
        <v>15287000</v>
      </c>
      <c r="Y54" s="102">
        <v>39631000</v>
      </c>
      <c r="Z54" s="102">
        <v>30316000</v>
      </c>
      <c r="AA54" s="102">
        <v>24598000</v>
      </c>
      <c r="AB54" s="102">
        <v>448886000</v>
      </c>
    </row>
    <row r="55" spans="1:28" ht="12.75">
      <c r="A55" s="98" t="s">
        <v>29</v>
      </c>
      <c r="B55" s="110" t="s">
        <v>154</v>
      </c>
      <c r="C55" s="111" t="s">
        <v>155</v>
      </c>
      <c r="D55" s="98" t="s">
        <v>21</v>
      </c>
      <c r="E55" s="98">
        <v>16</v>
      </c>
      <c r="F55" s="99" t="s">
        <v>22</v>
      </c>
      <c r="G55" s="99"/>
      <c r="H55" s="99"/>
      <c r="I55" s="99"/>
      <c r="J55" s="100"/>
      <c r="K55" s="101">
        <f t="shared" si="16"/>
      </c>
      <c r="L55" s="87">
        <f t="shared" si="17"/>
        <v>0.09739302663181075</v>
      </c>
      <c r="M55" s="87">
        <f t="shared" si="18"/>
        <v>0.17590865272027098</v>
      </c>
      <c r="N55" s="87">
        <f t="shared" si="19"/>
        <v>0.3909133566030859</v>
      </c>
      <c r="O55" s="87">
        <f t="shared" si="20"/>
        <v>0.16241740147752992</v>
      </c>
      <c r="P55" s="87">
        <f t="shared" si="21"/>
        <v>0.05948802388538727</v>
      </c>
      <c r="Q55" s="87">
        <f t="shared" si="22"/>
        <v>0.022153873352524504</v>
      </c>
      <c r="R55" s="87">
        <f t="shared" si="23"/>
        <v>0.05187964941333987</v>
      </c>
      <c r="S55" s="87">
        <f t="shared" si="24"/>
        <v>0.039846015916050824</v>
      </c>
      <c r="T55">
        <v>63887396</v>
      </c>
      <c r="U55" s="102">
        <v>141973894</v>
      </c>
      <c r="V55" s="102">
        <v>58987575</v>
      </c>
      <c r="W55" s="102">
        <v>21605162</v>
      </c>
      <c r="X55" s="102">
        <v>8045956</v>
      </c>
      <c r="Y55" s="102">
        <v>35371693</v>
      </c>
      <c r="Z55" s="102">
        <v>18841914</v>
      </c>
      <c r="AA55" s="102">
        <v>14471478</v>
      </c>
      <c r="AB55" s="102">
        <v>363185068</v>
      </c>
    </row>
    <row r="56" spans="1:28" ht="12.75">
      <c r="A56" s="98" t="s">
        <v>29</v>
      </c>
      <c r="B56" s="110" t="s">
        <v>160</v>
      </c>
      <c r="C56" s="111" t="s">
        <v>161</v>
      </c>
      <c r="D56" s="98" t="s">
        <v>21</v>
      </c>
      <c r="E56" s="98">
        <v>16</v>
      </c>
      <c r="F56" s="99" t="s">
        <v>22</v>
      </c>
      <c r="G56" s="99"/>
      <c r="H56" s="99"/>
      <c r="I56" s="99"/>
      <c r="J56" s="100"/>
      <c r="K56" s="101">
        <f t="shared" si="16"/>
      </c>
      <c r="L56" s="87">
        <f t="shared" si="17"/>
        <v>0.06887082705125296</v>
      </c>
      <c r="M56" s="87">
        <f t="shared" si="18"/>
        <v>0.5100846040865799</v>
      </c>
      <c r="N56" s="87">
        <f t="shared" si="19"/>
        <v>0.09046915260519979</v>
      </c>
      <c r="O56" s="87">
        <f t="shared" si="20"/>
        <v>0.06477727778926683</v>
      </c>
      <c r="P56" s="87">
        <f t="shared" si="21"/>
        <v>0.10672905402640662</v>
      </c>
      <c r="Q56" s="87">
        <f t="shared" si="22"/>
        <v>0.050725068101275916</v>
      </c>
      <c r="R56" s="87">
        <f t="shared" si="23"/>
        <v>0.07917992154312321</v>
      </c>
      <c r="S56" s="87">
        <f t="shared" si="24"/>
        <v>0.02916409479689483</v>
      </c>
      <c r="T56">
        <v>113003906</v>
      </c>
      <c r="U56" s="102">
        <v>20042494</v>
      </c>
      <c r="V56" s="102">
        <v>14350728</v>
      </c>
      <c r="W56" s="102">
        <v>23644705</v>
      </c>
      <c r="X56" s="102">
        <v>11237608</v>
      </c>
      <c r="Y56" s="102">
        <v>15257611</v>
      </c>
      <c r="Z56" s="102">
        <v>17541483</v>
      </c>
      <c r="AA56" s="102">
        <v>6461000</v>
      </c>
      <c r="AB56" s="102">
        <v>221539535</v>
      </c>
    </row>
    <row r="57" spans="1:28" ht="12.75">
      <c r="A57" s="98" t="s">
        <v>29</v>
      </c>
      <c r="B57" s="110" t="s">
        <v>202</v>
      </c>
      <c r="C57" s="111" t="s">
        <v>203</v>
      </c>
      <c r="D57" s="98" t="s">
        <v>21</v>
      </c>
      <c r="E57" s="98">
        <v>16</v>
      </c>
      <c r="F57" s="99" t="s">
        <v>22</v>
      </c>
      <c r="G57" s="99"/>
      <c r="H57" s="99"/>
      <c r="I57" s="99"/>
      <c r="J57" s="100"/>
      <c r="K57" s="101">
        <f t="shared" si="16"/>
      </c>
      <c r="L57" s="87">
        <f t="shared" si="17"/>
        <v>0.09987909391580334</v>
      </c>
      <c r="M57" s="87">
        <f t="shared" si="18"/>
        <v>0.4653429552123335</v>
      </c>
      <c r="N57" s="87">
        <f t="shared" si="19"/>
        <v>0.13284943865746066</v>
      </c>
      <c r="O57" s="87">
        <f t="shared" si="20"/>
        <v>0.07015451591022565</v>
      </c>
      <c r="P57" s="87">
        <f t="shared" si="21"/>
        <v>0.09171424072721938</v>
      </c>
      <c r="Q57" s="87">
        <f t="shared" si="22"/>
        <v>0.050324062269420024</v>
      </c>
      <c r="R57" s="87">
        <f t="shared" si="23"/>
        <v>0.06427528591620366</v>
      </c>
      <c r="S57" s="87">
        <f t="shared" si="24"/>
        <v>0.025460407391333838</v>
      </c>
      <c r="T57">
        <v>95935495</v>
      </c>
      <c r="U57" s="102">
        <v>27388352</v>
      </c>
      <c r="V57" s="102">
        <v>14463114</v>
      </c>
      <c r="W57" s="102">
        <v>18907885</v>
      </c>
      <c r="X57" s="102">
        <v>10374851</v>
      </c>
      <c r="Y57" s="102">
        <v>20591158</v>
      </c>
      <c r="Z57" s="102">
        <v>13251047</v>
      </c>
      <c r="AA57" s="102">
        <v>5248939</v>
      </c>
      <c r="AB57" s="102">
        <v>206160841</v>
      </c>
    </row>
    <row r="58" spans="1:28" ht="16.5" customHeight="1">
      <c r="A58" s="98" t="s">
        <v>29</v>
      </c>
      <c r="B58" s="110" t="s">
        <v>218</v>
      </c>
      <c r="C58" s="111" t="s">
        <v>219</v>
      </c>
      <c r="D58" s="98" t="s">
        <v>21</v>
      </c>
      <c r="E58" s="98">
        <v>16</v>
      </c>
      <c r="F58" s="99" t="s">
        <v>22</v>
      </c>
      <c r="G58" s="99"/>
      <c r="H58" s="99"/>
      <c r="I58" s="99"/>
      <c r="J58" s="100"/>
      <c r="K58" s="101">
        <f t="shared" si="16"/>
      </c>
      <c r="L58" s="87">
        <f t="shared" si="17"/>
        <v>0.0700124920816163</v>
      </c>
      <c r="M58" s="87">
        <f t="shared" si="18"/>
        <v>0.5006818355720375</v>
      </c>
      <c r="N58" s="87">
        <f t="shared" si="19"/>
        <v>0.0880965480003245</v>
      </c>
      <c r="O58" s="87">
        <f t="shared" si="20"/>
        <v>0.0461361079633343</v>
      </c>
      <c r="P58" s="87">
        <f t="shared" si="21"/>
        <v>0.11199367576230757</v>
      </c>
      <c r="Q58" s="87">
        <f t="shared" si="22"/>
        <v>0.06829596732478985</v>
      </c>
      <c r="R58" s="87">
        <f t="shared" si="23"/>
        <v>0.10757673446411121</v>
      </c>
      <c r="S58" s="87">
        <f t="shared" si="24"/>
        <v>0.0072066388314787665</v>
      </c>
      <c r="T58">
        <v>149019608</v>
      </c>
      <c r="U58" s="102">
        <v>26220470</v>
      </c>
      <c r="V58" s="102">
        <v>13731644</v>
      </c>
      <c r="W58" s="102">
        <v>33333052</v>
      </c>
      <c r="X58" s="102">
        <v>20327157</v>
      </c>
      <c r="Y58" s="102">
        <v>20838052</v>
      </c>
      <c r="Z58" s="102">
        <v>32018423</v>
      </c>
      <c r="AA58" s="102">
        <v>2144936</v>
      </c>
      <c r="AB58" s="102">
        <v>297633342</v>
      </c>
    </row>
    <row r="59" spans="1:28" ht="12.75">
      <c r="A59" s="98" t="s">
        <v>29</v>
      </c>
      <c r="B59" s="110" t="s">
        <v>222</v>
      </c>
      <c r="C59" s="111" t="s">
        <v>223</v>
      </c>
      <c r="D59" s="98" t="s">
        <v>21</v>
      </c>
      <c r="E59" s="98">
        <v>16</v>
      </c>
      <c r="F59" s="99" t="s">
        <v>22</v>
      </c>
      <c r="G59" s="99"/>
      <c r="H59" s="99"/>
      <c r="I59" s="99"/>
      <c r="J59" s="100"/>
      <c r="K59" s="101">
        <f t="shared" si="16"/>
      </c>
      <c r="L59" s="87">
        <f t="shared" si="17"/>
        <v>0.0853497957535462</v>
      </c>
      <c r="M59" s="87">
        <f t="shared" si="18"/>
        <v>0.3845636383073998</v>
      </c>
      <c r="N59" s="87">
        <f t="shared" si="19"/>
        <v>0.09474372421216942</v>
      </c>
      <c r="O59" s="87">
        <f t="shared" si="20"/>
        <v>0.04495152749832153</v>
      </c>
      <c r="P59" s="87">
        <f t="shared" si="21"/>
        <v>0.22440350013208238</v>
      </c>
      <c r="Q59" s="87">
        <f t="shared" si="22"/>
        <v>0.05027434753963972</v>
      </c>
      <c r="R59" s="87">
        <f t="shared" si="23"/>
        <v>0.07088269744755273</v>
      </c>
      <c r="S59" s="87">
        <f t="shared" si="24"/>
        <v>0.04483076910928824</v>
      </c>
      <c r="T59">
        <v>87566143</v>
      </c>
      <c r="U59" s="102">
        <v>21573393</v>
      </c>
      <c r="V59" s="102">
        <v>10235580</v>
      </c>
      <c r="W59" s="102">
        <v>51097262</v>
      </c>
      <c r="X59" s="102">
        <v>11447600</v>
      </c>
      <c r="Y59" s="102">
        <v>19434371</v>
      </c>
      <c r="Z59" s="102">
        <v>16140175</v>
      </c>
      <c r="AA59" s="102">
        <v>10208083</v>
      </c>
      <c r="AB59" s="102">
        <v>227702607</v>
      </c>
    </row>
    <row r="60" spans="1:28" ht="12.75">
      <c r="A60" s="98" t="s">
        <v>29</v>
      </c>
      <c r="B60" s="110" t="s">
        <v>236</v>
      </c>
      <c r="C60" s="111" t="s">
        <v>237</v>
      </c>
      <c r="D60" s="98" t="s">
        <v>21</v>
      </c>
      <c r="E60" s="98">
        <v>16</v>
      </c>
      <c r="F60" s="99" t="s">
        <v>22</v>
      </c>
      <c r="G60" s="99"/>
      <c r="H60" s="99"/>
      <c r="I60" s="99"/>
      <c r="J60" s="100"/>
      <c r="K60" s="101">
        <f t="shared" si="16"/>
      </c>
      <c r="L60" s="87">
        <f t="shared" si="17"/>
      </c>
      <c r="M60" s="87"/>
      <c r="N60" s="87"/>
      <c r="O60" s="87"/>
      <c r="P60" s="87"/>
      <c r="Q60" s="87"/>
      <c r="R60" s="87"/>
      <c r="S60" s="87"/>
      <c r="U60" s="102"/>
      <c r="V60" s="102"/>
      <c r="W60" s="102"/>
      <c r="X60" s="102"/>
      <c r="Y60" s="102"/>
      <c r="Z60" s="102"/>
      <c r="AA60" s="102"/>
      <c r="AB60" s="102">
        <v>0</v>
      </c>
    </row>
    <row r="61" spans="1:28" ht="12.75">
      <c r="A61" s="98" t="s">
        <v>29</v>
      </c>
      <c r="B61" s="110" t="s">
        <v>272</v>
      </c>
      <c r="C61" s="111" t="s">
        <v>273</v>
      </c>
      <c r="D61" s="98" t="s">
        <v>21</v>
      </c>
      <c r="E61" s="98">
        <v>16</v>
      </c>
      <c r="F61" s="99" t="s">
        <v>22</v>
      </c>
      <c r="G61" s="99"/>
      <c r="H61" s="99"/>
      <c r="I61" s="99"/>
      <c r="J61" s="100"/>
      <c r="K61" s="101">
        <f t="shared" si="16"/>
      </c>
      <c r="L61" s="87">
        <f t="shared" si="17"/>
        <v>0.07857073672461268</v>
      </c>
      <c r="M61" s="87">
        <f>T61/AB61</f>
        <v>0.37249493798746375</v>
      </c>
      <c r="N61" s="87">
        <f>U61/AB61</f>
        <v>0.21865126769398233</v>
      </c>
      <c r="O61" s="87">
        <f>V61/AB61</f>
        <v>0.09621744284192223</v>
      </c>
      <c r="P61" s="87">
        <f>W61/AB61</f>
        <v>0.0834597875569044</v>
      </c>
      <c r="Q61" s="87">
        <f>X61/AB61</f>
        <v>0.04553735742190203</v>
      </c>
      <c r="R61" s="87">
        <f>Z61/AB61</f>
        <v>0.05173630489227945</v>
      </c>
      <c r="S61" s="87">
        <f>AA61/AB61</f>
        <v>0.05333216488093316</v>
      </c>
      <c r="T61">
        <v>80761000</v>
      </c>
      <c r="U61" s="102">
        <v>47406000</v>
      </c>
      <c r="V61" s="102">
        <v>20861000</v>
      </c>
      <c r="W61" s="102">
        <v>18095000</v>
      </c>
      <c r="X61" s="102">
        <v>9873000</v>
      </c>
      <c r="Y61" s="102">
        <v>17035000</v>
      </c>
      <c r="Z61" s="102">
        <v>11217000</v>
      </c>
      <c r="AA61" s="102">
        <v>11563000</v>
      </c>
      <c r="AB61" s="102">
        <v>216811000</v>
      </c>
    </row>
    <row r="62" spans="1:28" ht="12.75">
      <c r="A62" s="98" t="s">
        <v>29</v>
      </c>
      <c r="B62" s="110" t="s">
        <v>282</v>
      </c>
      <c r="C62" s="111" t="s">
        <v>283</v>
      </c>
      <c r="D62" s="98" t="s">
        <v>21</v>
      </c>
      <c r="E62" s="98">
        <v>16</v>
      </c>
      <c r="F62" s="99" t="s">
        <v>22</v>
      </c>
      <c r="G62" s="99"/>
      <c r="H62" s="99"/>
      <c r="I62" s="99"/>
      <c r="J62" s="100"/>
      <c r="K62" s="101">
        <f t="shared" si="16"/>
      </c>
      <c r="L62" s="87">
        <f t="shared" si="17"/>
        <v>0.08803803132591642</v>
      </c>
      <c r="M62" s="87">
        <f>T62/AB62</f>
        <v>0.46179518514808315</v>
      </c>
      <c r="N62" s="87">
        <f>U62/AB62</f>
        <v>0.24614273801168052</v>
      </c>
      <c r="O62" s="87">
        <f>V62/AB62</f>
        <v>0.012415407819673731</v>
      </c>
      <c r="P62" s="87">
        <f>W62/AB62</f>
        <v>0.07035463728473333</v>
      </c>
      <c r="Q62" s="87">
        <f>X62/AB62</f>
        <v>0.017828109823090615</v>
      </c>
      <c r="R62" s="87">
        <f>Z62/AB62</f>
        <v>0.06723476602296942</v>
      </c>
      <c r="S62" s="87">
        <f>AA62/AB62</f>
        <v>0.03619112456385282</v>
      </c>
      <c r="T62">
        <v>190419481</v>
      </c>
      <c r="U62" s="102">
        <v>101496018</v>
      </c>
      <c r="V62" s="102">
        <v>5119446</v>
      </c>
      <c r="W62" s="102">
        <v>29010466</v>
      </c>
      <c r="X62" s="102">
        <v>7351353</v>
      </c>
      <c r="Y62" s="102">
        <v>36302146</v>
      </c>
      <c r="Z62" s="102">
        <v>27723999</v>
      </c>
      <c r="AA62" s="102">
        <v>14923272</v>
      </c>
      <c r="AB62" s="102">
        <v>412346181</v>
      </c>
    </row>
    <row r="63" spans="1:28" ht="12.75">
      <c r="A63" s="98" t="s">
        <v>29</v>
      </c>
      <c r="B63" s="110" t="s">
        <v>290</v>
      </c>
      <c r="C63" s="111" t="s">
        <v>291</v>
      </c>
      <c r="D63" s="98" t="s">
        <v>21</v>
      </c>
      <c r="E63" s="98">
        <v>16</v>
      </c>
      <c r="F63" s="99" t="s">
        <v>22</v>
      </c>
      <c r="G63" s="99"/>
      <c r="H63" s="99"/>
      <c r="I63" s="99"/>
      <c r="J63" s="100"/>
      <c r="K63" s="101">
        <f t="shared" si="16"/>
      </c>
      <c r="L63" s="87">
        <f t="shared" si="17"/>
        <v>0.12418483240683156</v>
      </c>
      <c r="M63" s="87">
        <f>T63/AB63</f>
        <v>0.3149374053270489</v>
      </c>
      <c r="N63" s="87">
        <f>U63/AB63</f>
        <v>0.18569724807464238</v>
      </c>
      <c r="O63" s="87">
        <f>V63/AB63</f>
        <v>0.1256040389798577</v>
      </c>
      <c r="P63" s="87">
        <f>W63/AB63</f>
        <v>0.062438342624274765</v>
      </c>
      <c r="Q63" s="87">
        <f>X63/AB63</f>
        <v>0.04324807133550861</v>
      </c>
      <c r="R63" s="87">
        <f>Z63/AB63</f>
        <v>0.11189732230360862</v>
      </c>
      <c r="S63" s="87">
        <f>AA63/AB63</f>
        <v>0.031992738948227496</v>
      </c>
      <c r="T63">
        <v>137522178</v>
      </c>
      <c r="U63" s="102">
        <v>81087510</v>
      </c>
      <c r="V63" s="102">
        <v>54846902</v>
      </c>
      <c r="W63" s="102">
        <v>27264646</v>
      </c>
      <c r="X63" s="102">
        <v>18884924</v>
      </c>
      <c r="Y63" s="102">
        <v>54227184</v>
      </c>
      <c r="Z63" s="102">
        <v>48861657</v>
      </c>
      <c r="AA63" s="102">
        <v>13970113</v>
      </c>
      <c r="AB63" s="102">
        <v>436665114</v>
      </c>
    </row>
    <row r="64" spans="1:28" ht="12.75">
      <c r="A64" s="98"/>
      <c r="B64" s="110"/>
      <c r="C64" s="111"/>
      <c r="D64" s="98"/>
      <c r="E64" s="98"/>
      <c r="F64" s="99"/>
      <c r="G64" s="99"/>
      <c r="H64" s="99"/>
      <c r="I64" s="99"/>
      <c r="J64" s="100"/>
      <c r="K64" s="101"/>
      <c r="L64" s="87">
        <f>SUM(L3:L63)</f>
        <v>4.205811050211898</v>
      </c>
      <c r="M64" s="87">
        <f aca="true" t="shared" si="25" ref="M64:S64">SUM(M3:M63)</f>
        <v>20.78166350494271</v>
      </c>
      <c r="N64" s="87">
        <f t="shared" si="25"/>
        <v>13.935256700072033</v>
      </c>
      <c r="O64" s="87">
        <f t="shared" si="25"/>
        <v>5.307295105402889</v>
      </c>
      <c r="P64" s="87">
        <f t="shared" si="25"/>
        <v>5.473794935718373</v>
      </c>
      <c r="Q64" s="87">
        <f t="shared" si="25"/>
        <v>2.1177201016515745</v>
      </c>
      <c r="R64" s="87">
        <f t="shared" si="25"/>
        <v>4.15717151366213</v>
      </c>
      <c r="S64" s="87">
        <f t="shared" si="25"/>
        <v>2.021287088338395</v>
      </c>
      <c r="U64" s="102"/>
      <c r="V64" s="102"/>
      <c r="W64" s="102"/>
      <c r="X64" s="102"/>
      <c r="Y64" s="102"/>
      <c r="Z64" s="102"/>
      <c r="AA64" s="102"/>
      <c r="AB64" s="102"/>
    </row>
    <row r="65" spans="1:28" ht="12.75">
      <c r="A65" s="98"/>
      <c r="B65" s="110"/>
      <c r="C65" s="111"/>
      <c r="D65" s="98"/>
      <c r="E65" s="98"/>
      <c r="F65" s="99"/>
      <c r="G65" s="99"/>
      <c r="H65" s="99"/>
      <c r="I65" s="99"/>
      <c r="J65" s="100"/>
      <c r="K65" s="101"/>
      <c r="L65" s="87">
        <f>L64/58</f>
        <v>0.07251398362434308</v>
      </c>
      <c r="M65" s="87">
        <f aca="true" t="shared" si="26" ref="M65:S65">M64/58</f>
        <v>0.3583045431886674</v>
      </c>
      <c r="N65" s="87">
        <f t="shared" si="26"/>
        <v>0.2402630465529661</v>
      </c>
      <c r="O65" s="87">
        <f t="shared" si="26"/>
        <v>0.09150508802418775</v>
      </c>
      <c r="P65" s="87">
        <f t="shared" si="26"/>
        <v>0.09437577475376505</v>
      </c>
      <c r="Q65" s="87">
        <f t="shared" si="26"/>
        <v>0.036512415545716805</v>
      </c>
      <c r="R65" s="87">
        <f t="shared" si="26"/>
        <v>0.07167537092520913</v>
      </c>
      <c r="S65" s="87">
        <f t="shared" si="26"/>
        <v>0.03484977738514474</v>
      </c>
      <c r="U65" s="102"/>
      <c r="V65" s="102"/>
      <c r="W65" s="102"/>
      <c r="X65" s="102"/>
      <c r="Y65" s="102"/>
      <c r="Z65" s="102"/>
      <c r="AA65" s="102"/>
      <c r="AB65" s="102"/>
    </row>
    <row r="66" spans="1:28" ht="12.75">
      <c r="A66" s="98"/>
      <c r="B66" s="110"/>
      <c r="C66" s="111"/>
      <c r="D66" s="98"/>
      <c r="E66" s="98"/>
      <c r="F66" s="111"/>
      <c r="G66" s="112"/>
      <c r="H66" s="112"/>
      <c r="I66" s="112" t="s">
        <v>351</v>
      </c>
      <c r="J66" s="112"/>
      <c r="K66" s="113"/>
      <c r="L66" s="114"/>
      <c r="M66" s="115">
        <f>M65+N65+O65</f>
        <v>0.6900726777658213</v>
      </c>
      <c r="N66" s="115"/>
      <c r="O66" s="87"/>
      <c r="P66" s="87"/>
      <c r="Q66" s="87"/>
      <c r="R66" s="87"/>
      <c r="S66" s="87"/>
      <c r="U66" s="102"/>
      <c r="V66" s="102"/>
      <c r="W66" s="102"/>
      <c r="X66" s="102"/>
      <c r="Y66" s="102"/>
      <c r="Z66" s="102"/>
      <c r="AA66" s="102"/>
      <c r="AB66" s="102"/>
    </row>
    <row r="67" spans="1:28" ht="12.75">
      <c r="A67" s="98" t="s">
        <v>29</v>
      </c>
      <c r="B67" s="110" t="s">
        <v>42</v>
      </c>
      <c r="C67" s="111" t="s">
        <v>43</v>
      </c>
      <c r="D67" s="98" t="s">
        <v>25</v>
      </c>
      <c r="E67" s="98">
        <v>15</v>
      </c>
      <c r="F67" s="99" t="s">
        <v>22</v>
      </c>
      <c r="G67" s="99" t="s">
        <v>22</v>
      </c>
      <c r="H67" s="99" t="s">
        <v>22</v>
      </c>
      <c r="I67" s="99" t="s">
        <v>23</v>
      </c>
      <c r="J67" s="100">
        <v>32835</v>
      </c>
      <c r="K67" s="101">
        <f aca="true" t="shared" si="27" ref="K67:K98">IF(J67&gt;0,T67/J67,"")</f>
        <v>9099.802040505558</v>
      </c>
      <c r="L67" s="87">
        <f aca="true" t="shared" si="28" ref="L67:L98">IF(AB67&gt;0,Y67/AB67,"")</f>
        <v>0.07059856283106826</v>
      </c>
      <c r="M67" s="87">
        <f aca="true" t="shared" si="29" ref="M67:M92">T67/AB67</f>
        <v>0.3206500742623134</v>
      </c>
      <c r="N67" s="87">
        <f aca="true" t="shared" si="30" ref="N67:N92">U67/AB67</f>
        <v>0.3502444646674508</v>
      </c>
      <c r="O67" s="87">
        <f aca="true" t="shared" si="31" ref="O67:O92">V67/AB67</f>
        <v>0.05913512306939448</v>
      </c>
      <c r="P67" s="87">
        <f aca="true" t="shared" si="32" ref="P67:P92">W67/AB67</f>
        <v>0.07174576533108973</v>
      </c>
      <c r="Q67" s="87">
        <f aca="true" t="shared" si="33" ref="Q67:Q92">X67/AB67</f>
        <v>0.025459524892899148</v>
      </c>
      <c r="R67" s="87">
        <f aca="true" t="shared" si="34" ref="R67:R92">Z67/AB67</f>
        <v>0.06336979197967016</v>
      </c>
      <c r="S67" s="87">
        <f aca="true" t="shared" si="35" ref="S67:S92">AA67/AB67</f>
        <v>0.038796692966114064</v>
      </c>
      <c r="T67">
        <v>298792000</v>
      </c>
      <c r="U67" s="102">
        <v>326369000</v>
      </c>
      <c r="V67" s="102">
        <v>55104000</v>
      </c>
      <c r="W67" s="102">
        <v>66855000</v>
      </c>
      <c r="X67" s="102">
        <v>23724000</v>
      </c>
      <c r="Y67" s="102">
        <v>65786000</v>
      </c>
      <c r="Z67" s="102">
        <v>59050000</v>
      </c>
      <c r="AA67" s="102">
        <v>36152000</v>
      </c>
      <c r="AB67" s="102">
        <v>931832000</v>
      </c>
    </row>
    <row r="68" spans="1:28" ht="12.75">
      <c r="A68" s="98" t="s">
        <v>29</v>
      </c>
      <c r="B68" s="110" t="s">
        <v>254</v>
      </c>
      <c r="C68" s="111" t="s">
        <v>255</v>
      </c>
      <c r="D68" s="98" t="s">
        <v>25</v>
      </c>
      <c r="E68" s="98">
        <v>15</v>
      </c>
      <c r="F68" s="99" t="s">
        <v>22</v>
      </c>
      <c r="G68" s="99"/>
      <c r="H68" s="99" t="s">
        <v>22</v>
      </c>
      <c r="I68" s="99" t="s">
        <v>23</v>
      </c>
      <c r="J68" s="100">
        <v>41555</v>
      </c>
      <c r="K68" s="101">
        <f t="shared" si="27"/>
        <v>7773.261556972687</v>
      </c>
      <c r="L68" s="87">
        <f t="shared" si="28"/>
        <v>0.04205818698449565</v>
      </c>
      <c r="M68" s="87">
        <f t="shared" si="29"/>
        <v>0.2880523239853381</v>
      </c>
      <c r="N68" s="87">
        <f t="shared" si="30"/>
        <v>0.2627877474365897</v>
      </c>
      <c r="O68" s="87">
        <f t="shared" si="31"/>
        <v>0.19494510588926567</v>
      </c>
      <c r="P68" s="87">
        <f t="shared" si="32"/>
        <v>0.0612804247239221</v>
      </c>
      <c r="Q68" s="87">
        <f t="shared" si="33"/>
        <v>0.030533432461958703</v>
      </c>
      <c r="R68" s="87">
        <f t="shared" si="34"/>
        <v>0.08628306027905512</v>
      </c>
      <c r="S68" s="87">
        <f t="shared" si="35"/>
        <v>0.03405971823937496</v>
      </c>
      <c r="T68">
        <v>323017884</v>
      </c>
      <c r="U68" s="102">
        <v>294686538</v>
      </c>
      <c r="V68" s="102">
        <v>218608740</v>
      </c>
      <c r="W68" s="102">
        <v>68719019</v>
      </c>
      <c r="X68" s="102">
        <v>34239768</v>
      </c>
      <c r="Y68" s="102">
        <v>47163468</v>
      </c>
      <c r="Z68" s="102">
        <v>96756628</v>
      </c>
      <c r="AA68" s="102">
        <v>38194096</v>
      </c>
      <c r="AB68" s="102">
        <v>1121386141</v>
      </c>
    </row>
    <row r="69" spans="1:28" ht="12.75">
      <c r="A69" s="98" t="s">
        <v>18</v>
      </c>
      <c r="B69" s="110" t="s">
        <v>19</v>
      </c>
      <c r="C69" s="111" t="s">
        <v>20</v>
      </c>
      <c r="D69" s="98" t="s">
        <v>25</v>
      </c>
      <c r="E69" s="98">
        <v>15</v>
      </c>
      <c r="F69" s="99" t="s">
        <v>22</v>
      </c>
      <c r="G69" s="99"/>
      <c r="H69" s="99"/>
      <c r="I69" s="99" t="s">
        <v>23</v>
      </c>
      <c r="J69" s="100">
        <v>20682</v>
      </c>
      <c r="K69" s="101">
        <f t="shared" si="27"/>
        <v>8139.440382941689</v>
      </c>
      <c r="L69" s="87">
        <f t="shared" si="28"/>
        <v>0.04268672589360087</v>
      </c>
      <c r="M69" s="87">
        <f t="shared" si="29"/>
        <v>0.2553994076730057</v>
      </c>
      <c r="N69" s="87">
        <f t="shared" si="30"/>
        <v>0.21300886272396305</v>
      </c>
      <c r="O69" s="87">
        <f t="shared" si="31"/>
        <v>0.3033856787865466</v>
      </c>
      <c r="P69" s="87">
        <f t="shared" si="32"/>
        <v>0.04298226204304878</v>
      </c>
      <c r="Q69" s="87">
        <f t="shared" si="33"/>
        <v>0.02470570697759567</v>
      </c>
      <c r="R69" s="87">
        <f t="shared" si="34"/>
        <v>0.06896438721506021</v>
      </c>
      <c r="S69" s="87">
        <f t="shared" si="35"/>
        <v>0.04886696868717918</v>
      </c>
      <c r="T69">
        <v>168339906</v>
      </c>
      <c r="U69" s="102">
        <v>140399276</v>
      </c>
      <c r="V69" s="102">
        <v>199968814</v>
      </c>
      <c r="W69" s="102">
        <v>28330645</v>
      </c>
      <c r="X69" s="102">
        <v>16284127</v>
      </c>
      <c r="Y69" s="102">
        <v>28135850</v>
      </c>
      <c r="Z69" s="102">
        <v>45456090</v>
      </c>
      <c r="AA69" s="102">
        <v>32209397</v>
      </c>
      <c r="AB69" s="102">
        <v>659124105</v>
      </c>
    </row>
    <row r="70" spans="1:28" ht="12.75">
      <c r="A70" s="98" t="s">
        <v>29</v>
      </c>
      <c r="B70" s="110" t="s">
        <v>66</v>
      </c>
      <c r="C70" s="111" t="s">
        <v>67</v>
      </c>
      <c r="D70" s="98" t="s">
        <v>25</v>
      </c>
      <c r="E70" s="98">
        <v>15</v>
      </c>
      <c r="F70" s="99" t="s">
        <v>22</v>
      </c>
      <c r="G70" s="99"/>
      <c r="H70" s="99"/>
      <c r="I70" s="99" t="s">
        <v>23</v>
      </c>
      <c r="J70" s="100">
        <v>10194</v>
      </c>
      <c r="K70" s="101">
        <f t="shared" si="27"/>
        <v>5631.827545615068</v>
      </c>
      <c r="L70" s="87">
        <f t="shared" si="28"/>
        <v>0.07578048297882632</v>
      </c>
      <c r="M70" s="87">
        <f t="shared" si="29"/>
        <v>0.5077903087571445</v>
      </c>
      <c r="N70" s="87">
        <f t="shared" si="30"/>
        <v>0.05620790200062793</v>
      </c>
      <c r="O70" s="87">
        <f t="shared" si="31"/>
        <v>0.04730514560687</v>
      </c>
      <c r="P70" s="87">
        <f t="shared" si="32"/>
        <v>0.15225045732955977</v>
      </c>
      <c r="Q70" s="87">
        <f t="shared" si="33"/>
        <v>0.07070839537958169</v>
      </c>
      <c r="R70" s="87">
        <f t="shared" si="34"/>
        <v>0.06530546619727289</v>
      </c>
      <c r="S70" s="87">
        <f t="shared" si="35"/>
        <v>0.02465184175011686</v>
      </c>
      <c r="T70">
        <v>57410850</v>
      </c>
      <c r="U70" s="102">
        <v>6354874</v>
      </c>
      <c r="V70" s="102">
        <v>5348327</v>
      </c>
      <c r="W70" s="102">
        <v>17213460</v>
      </c>
      <c r="X70" s="102">
        <v>7994302</v>
      </c>
      <c r="Y70" s="102">
        <v>8567753</v>
      </c>
      <c r="Z70" s="102">
        <v>7383446</v>
      </c>
      <c r="AA70" s="102">
        <v>2787141</v>
      </c>
      <c r="AB70" s="102">
        <v>113060153</v>
      </c>
    </row>
    <row r="71" spans="1:28" ht="12.75">
      <c r="A71" s="98" t="s">
        <v>29</v>
      </c>
      <c r="B71" s="110" t="s">
        <v>72</v>
      </c>
      <c r="C71" s="111" t="s">
        <v>73</v>
      </c>
      <c r="D71" s="98" t="s">
        <v>25</v>
      </c>
      <c r="E71" s="98">
        <v>15</v>
      </c>
      <c r="F71" s="99" t="s">
        <v>22</v>
      </c>
      <c r="G71" s="99"/>
      <c r="H71" s="99"/>
      <c r="I71" s="99" t="s">
        <v>23</v>
      </c>
      <c r="J71" s="100">
        <v>24251</v>
      </c>
      <c r="K71" s="101">
        <f t="shared" si="27"/>
        <v>6244.479980207002</v>
      </c>
      <c r="L71" s="87">
        <f t="shared" si="28"/>
        <v>0.03712315927824385</v>
      </c>
      <c r="M71" s="87">
        <f t="shared" si="29"/>
        <v>0.32612811432101757</v>
      </c>
      <c r="N71" s="87">
        <f t="shared" si="30"/>
        <v>0.2920410079988013</v>
      </c>
      <c r="O71" s="87">
        <f t="shared" si="31"/>
        <v>0.1428607371929288</v>
      </c>
      <c r="P71" s="87">
        <f t="shared" si="32"/>
        <v>0.06674246745397322</v>
      </c>
      <c r="Q71" s="87">
        <f t="shared" si="33"/>
        <v>0.04057445169855872</v>
      </c>
      <c r="R71" s="87">
        <f t="shared" si="34"/>
        <v>0.08330542733957282</v>
      </c>
      <c r="S71" s="87">
        <f t="shared" si="35"/>
        <v>0.011224634716903728</v>
      </c>
      <c r="T71">
        <v>151434884</v>
      </c>
      <c r="U71" s="102">
        <v>135606819</v>
      </c>
      <c r="V71" s="102">
        <v>66336198</v>
      </c>
      <c r="W71" s="102">
        <v>30991311</v>
      </c>
      <c r="X71" s="102">
        <v>18840410</v>
      </c>
      <c r="Y71" s="102">
        <v>17237831</v>
      </c>
      <c r="Z71" s="102">
        <v>38682184</v>
      </c>
      <c r="AA71" s="102">
        <v>5212066</v>
      </c>
      <c r="AB71" s="102">
        <v>464341703</v>
      </c>
    </row>
    <row r="72" spans="1:28" ht="12.75">
      <c r="A72" s="98" t="s">
        <v>29</v>
      </c>
      <c r="B72" s="110" t="s">
        <v>270</v>
      </c>
      <c r="C72" s="111" t="s">
        <v>271</v>
      </c>
      <c r="D72" s="98" t="s">
        <v>25</v>
      </c>
      <c r="E72" s="98">
        <v>15</v>
      </c>
      <c r="F72" s="99" t="s">
        <v>22</v>
      </c>
      <c r="G72" s="99" t="s">
        <v>22</v>
      </c>
      <c r="H72" s="99"/>
      <c r="I72" s="99" t="s">
        <v>23</v>
      </c>
      <c r="J72" s="100">
        <v>23125</v>
      </c>
      <c r="K72" s="101">
        <f t="shared" si="27"/>
        <v>9362.075675675676</v>
      </c>
      <c r="L72" s="87">
        <f t="shared" si="28"/>
        <v>0.05400893469073436</v>
      </c>
      <c r="M72" s="87">
        <f t="shared" si="29"/>
        <v>0.23514985103418012</v>
      </c>
      <c r="N72" s="87">
        <f t="shared" si="30"/>
        <v>0.2175606969189111</v>
      </c>
      <c r="O72" s="87">
        <f t="shared" si="31"/>
        <v>0.33377250100740646</v>
      </c>
      <c r="P72" s="87">
        <f t="shared" si="32"/>
        <v>0.06677774386568203</v>
      </c>
      <c r="Q72" s="87">
        <f t="shared" si="33"/>
        <v>0.017601101793129216</v>
      </c>
      <c r="R72" s="87">
        <f t="shared" si="34"/>
        <v>0.04489285648340739</v>
      </c>
      <c r="S72" s="87">
        <f t="shared" si="35"/>
        <v>0.03023631420654928</v>
      </c>
      <c r="T72">
        <v>216498000</v>
      </c>
      <c r="U72" s="102">
        <v>200304000</v>
      </c>
      <c r="V72" s="102">
        <v>307298000</v>
      </c>
      <c r="W72" s="102">
        <v>61481000</v>
      </c>
      <c r="X72" s="102">
        <v>16205000</v>
      </c>
      <c r="Y72" s="102">
        <v>49725000</v>
      </c>
      <c r="Z72" s="102">
        <v>41332000</v>
      </c>
      <c r="AA72" s="102">
        <v>27838000</v>
      </c>
      <c r="AB72" s="102">
        <v>920681000</v>
      </c>
    </row>
    <row r="73" spans="1:28" ht="12.75">
      <c r="A73" s="98" t="s">
        <v>29</v>
      </c>
      <c r="B73" s="110" t="s">
        <v>172</v>
      </c>
      <c r="C73" s="111" t="s">
        <v>173</v>
      </c>
      <c r="D73" s="98" t="s">
        <v>25</v>
      </c>
      <c r="E73" s="98">
        <v>16</v>
      </c>
      <c r="F73" s="99" t="s">
        <v>22</v>
      </c>
      <c r="G73" s="99"/>
      <c r="H73" s="99"/>
      <c r="I73" s="99" t="s">
        <v>23</v>
      </c>
      <c r="J73" s="100">
        <v>19329</v>
      </c>
      <c r="K73" s="101">
        <f t="shared" si="27"/>
        <v>5995.861141290289</v>
      </c>
      <c r="L73" s="87">
        <f t="shared" si="28"/>
        <v>0.08058378741352658</v>
      </c>
      <c r="M73" s="87">
        <f t="shared" si="29"/>
        <v>0.4053286514692613</v>
      </c>
      <c r="N73" s="87">
        <f t="shared" si="30"/>
        <v>0.11498429663619258</v>
      </c>
      <c r="O73" s="87">
        <f t="shared" si="31"/>
        <v>0.05720011471499619</v>
      </c>
      <c r="P73" s="87">
        <f t="shared" si="32"/>
        <v>0.13650734805509118</v>
      </c>
      <c r="Q73" s="87">
        <f t="shared" si="33"/>
        <v>0.06592964613221602</v>
      </c>
      <c r="R73" s="87">
        <f t="shared" si="34"/>
        <v>0.09584647775997986</v>
      </c>
      <c r="S73" s="87">
        <f t="shared" si="35"/>
        <v>0.04361967781873632</v>
      </c>
      <c r="T73">
        <v>115894000</v>
      </c>
      <c r="U73" s="102">
        <v>32877000</v>
      </c>
      <c r="V73" s="102">
        <v>16355000</v>
      </c>
      <c r="W73" s="102">
        <v>39031000</v>
      </c>
      <c r="X73" s="102">
        <v>18851000</v>
      </c>
      <c r="Y73" s="102">
        <v>23041000</v>
      </c>
      <c r="Z73" s="102">
        <v>27405000</v>
      </c>
      <c r="AA73" s="102">
        <v>12472000</v>
      </c>
      <c r="AB73" s="102">
        <v>285926000</v>
      </c>
    </row>
    <row r="74" spans="1:28" ht="12.75">
      <c r="A74" s="98" t="s">
        <v>29</v>
      </c>
      <c r="B74" s="110" t="s">
        <v>174</v>
      </c>
      <c r="C74" s="111" t="s">
        <v>175</v>
      </c>
      <c r="D74" s="98" t="s">
        <v>25</v>
      </c>
      <c r="E74" s="98">
        <v>16</v>
      </c>
      <c r="F74" s="99" t="s">
        <v>22</v>
      </c>
      <c r="G74" s="99"/>
      <c r="H74" s="99"/>
      <c r="I74" s="99" t="s">
        <v>23</v>
      </c>
      <c r="J74" s="100">
        <v>12632</v>
      </c>
      <c r="K74" s="101">
        <f t="shared" si="27"/>
        <v>10615.485354654846</v>
      </c>
      <c r="L74" s="87">
        <f t="shared" si="28"/>
        <v>0.08660422837838158</v>
      </c>
      <c r="M74" s="87">
        <f t="shared" si="29"/>
        <v>0.3892206738941328</v>
      </c>
      <c r="N74" s="87">
        <f t="shared" si="30"/>
        <v>0.17192670725353362</v>
      </c>
      <c r="O74" s="87">
        <f t="shared" si="31"/>
        <v>0.10543125903021101</v>
      </c>
      <c r="P74" s="87">
        <f t="shared" si="32"/>
        <v>0.0810602372748534</v>
      </c>
      <c r="Q74" s="87">
        <f t="shared" si="33"/>
        <v>0.05872428275086949</v>
      </c>
      <c r="R74" s="87">
        <f t="shared" si="34"/>
        <v>0.07291245647700106</v>
      </c>
      <c r="S74" s="87">
        <f t="shared" si="35"/>
        <v>0.034120154941017056</v>
      </c>
      <c r="T74">
        <v>134094811</v>
      </c>
      <c r="U74" s="102">
        <v>59232412</v>
      </c>
      <c r="V74" s="102">
        <v>36323314</v>
      </c>
      <c r="W74" s="102">
        <v>27926978</v>
      </c>
      <c r="X74" s="102">
        <v>20231766</v>
      </c>
      <c r="Y74" s="102">
        <v>29837001</v>
      </c>
      <c r="Z74" s="102">
        <v>25119894</v>
      </c>
      <c r="AA74" s="102">
        <v>11755120</v>
      </c>
      <c r="AB74" s="102">
        <v>344521296</v>
      </c>
    </row>
    <row r="75" spans="1:28" ht="12.75">
      <c r="A75" s="98" t="s">
        <v>29</v>
      </c>
      <c r="B75" s="110" t="s">
        <v>224</v>
      </c>
      <c r="C75" s="111" t="s">
        <v>225</v>
      </c>
      <c r="D75" s="98" t="s">
        <v>25</v>
      </c>
      <c r="E75" s="98">
        <v>16</v>
      </c>
      <c r="F75" s="99" t="s">
        <v>22</v>
      </c>
      <c r="G75" s="99"/>
      <c r="H75" s="99"/>
      <c r="I75" s="99" t="s">
        <v>23</v>
      </c>
      <c r="J75" s="100">
        <v>20590</v>
      </c>
      <c r="K75" s="101">
        <f t="shared" si="27"/>
        <v>5836.735502671199</v>
      </c>
      <c r="L75" s="87">
        <f t="shared" si="28"/>
        <v>0.07549146626760256</v>
      </c>
      <c r="M75" s="87">
        <f t="shared" si="29"/>
        <v>0.3221715069757449</v>
      </c>
      <c r="N75" s="87">
        <f t="shared" si="30"/>
        <v>0.20704250434373078</v>
      </c>
      <c r="O75" s="87">
        <f t="shared" si="31"/>
        <v>0.12664680496493932</v>
      </c>
      <c r="P75" s="87">
        <f t="shared" si="32"/>
        <v>0.10887688532044044</v>
      </c>
      <c r="Q75" s="87">
        <f t="shared" si="33"/>
        <v>0.03613374409635829</v>
      </c>
      <c r="R75" s="87">
        <f t="shared" si="34"/>
        <v>0.07816748001902601</v>
      </c>
      <c r="S75" s="87">
        <f t="shared" si="35"/>
        <v>0.045469608012157645</v>
      </c>
      <c r="T75">
        <v>120178384</v>
      </c>
      <c r="U75" s="102">
        <v>77232260</v>
      </c>
      <c r="V75" s="102">
        <v>47242565</v>
      </c>
      <c r="W75" s="102">
        <v>40613921</v>
      </c>
      <c r="X75" s="102">
        <v>13478830</v>
      </c>
      <c r="Y75" s="102">
        <v>28160288</v>
      </c>
      <c r="Z75" s="102">
        <v>29158511</v>
      </c>
      <c r="AA75" s="102">
        <v>16961351</v>
      </c>
      <c r="AB75" s="102">
        <v>373026110</v>
      </c>
    </row>
    <row r="76" spans="1:28" ht="12.75">
      <c r="A76" s="98" t="s">
        <v>29</v>
      </c>
      <c r="B76" s="110" t="s">
        <v>50</v>
      </c>
      <c r="C76" s="111" t="s">
        <v>51</v>
      </c>
      <c r="D76" s="98" t="s">
        <v>25</v>
      </c>
      <c r="E76" s="98">
        <v>15</v>
      </c>
      <c r="F76" s="99" t="s">
        <v>22</v>
      </c>
      <c r="G76" s="99"/>
      <c r="H76" s="99" t="s">
        <v>22</v>
      </c>
      <c r="I76" s="99"/>
      <c r="J76" s="100">
        <v>27641</v>
      </c>
      <c r="K76" s="101">
        <f t="shared" si="27"/>
        <v>14990.304258167216</v>
      </c>
      <c r="L76" s="87">
        <f t="shared" si="28"/>
        <v>0.05576808097942839</v>
      </c>
      <c r="M76" s="87">
        <f t="shared" si="29"/>
        <v>0.36007880338433945</v>
      </c>
      <c r="N76" s="87">
        <f t="shared" si="30"/>
        <v>0.30351816962020034</v>
      </c>
      <c r="O76" s="87">
        <f t="shared" si="31"/>
        <v>0.049738770430828916</v>
      </c>
      <c r="P76" s="87">
        <f t="shared" si="32"/>
        <v>0.10640281842893791</v>
      </c>
      <c r="Q76" s="87">
        <f t="shared" si="33"/>
        <v>0.04027940961769756</v>
      </c>
      <c r="R76" s="87">
        <f t="shared" si="34"/>
        <v>0.055677702153101735</v>
      </c>
      <c r="S76" s="87">
        <f t="shared" si="35"/>
        <v>0.028536245385465696</v>
      </c>
      <c r="T76">
        <v>414347000</v>
      </c>
      <c r="U76" s="102">
        <v>349262000</v>
      </c>
      <c r="V76" s="102">
        <v>57235000</v>
      </c>
      <c r="W76" s="102">
        <v>122439000</v>
      </c>
      <c r="X76" s="102">
        <v>46350000</v>
      </c>
      <c r="Y76" s="102">
        <v>64173000</v>
      </c>
      <c r="Z76" s="102">
        <v>64069000</v>
      </c>
      <c r="AA76" s="102">
        <v>32837000</v>
      </c>
      <c r="AB76" s="102">
        <v>1150712000</v>
      </c>
    </row>
    <row r="77" spans="1:28" ht="12.75">
      <c r="A77" s="98" t="s">
        <v>29</v>
      </c>
      <c r="B77" s="110" t="s">
        <v>52</v>
      </c>
      <c r="C77" s="111" t="s">
        <v>53</v>
      </c>
      <c r="D77" s="98" t="s">
        <v>25</v>
      </c>
      <c r="E77" s="98">
        <v>15</v>
      </c>
      <c r="F77" s="99" t="s">
        <v>22</v>
      </c>
      <c r="G77" s="99"/>
      <c r="H77" s="99" t="s">
        <v>22</v>
      </c>
      <c r="I77" s="99"/>
      <c r="J77" s="100">
        <v>23513</v>
      </c>
      <c r="K77" s="101">
        <f t="shared" si="27"/>
        <v>14216.816229319951</v>
      </c>
      <c r="L77" s="87">
        <f t="shared" si="28"/>
        <v>0.04317510345899992</v>
      </c>
      <c r="M77" s="87">
        <f t="shared" si="29"/>
        <v>0.43680801380934275</v>
      </c>
      <c r="N77" s="87">
        <f t="shared" si="30"/>
        <v>0.2295097604925785</v>
      </c>
      <c r="O77" s="87">
        <f t="shared" si="31"/>
        <v>0.014031483942457587</v>
      </c>
      <c r="P77" s="87">
        <f t="shared" si="32"/>
        <v>0.11782630909772776</v>
      </c>
      <c r="Q77" s="87">
        <f t="shared" si="33"/>
        <v>0.05591163484167212</v>
      </c>
      <c r="R77" s="87">
        <f t="shared" si="34"/>
        <v>0.0428013835476996</v>
      </c>
      <c r="S77" s="87">
        <f t="shared" si="35"/>
        <v>0.059936310809521755</v>
      </c>
      <c r="T77">
        <v>334280000</v>
      </c>
      <c r="U77" s="102">
        <v>175639000</v>
      </c>
      <c r="V77" s="102">
        <v>10738000</v>
      </c>
      <c r="W77" s="102">
        <v>90170000</v>
      </c>
      <c r="X77" s="102">
        <v>42788000</v>
      </c>
      <c r="Y77" s="102">
        <v>33041000</v>
      </c>
      <c r="Z77" s="102">
        <v>32755000</v>
      </c>
      <c r="AA77" s="102">
        <v>45868000</v>
      </c>
      <c r="AB77" s="102">
        <v>765279000</v>
      </c>
    </row>
    <row r="78" spans="1:28" ht="12.75">
      <c r="A78" s="98" t="s">
        <v>29</v>
      </c>
      <c r="B78" s="110" t="s">
        <v>54</v>
      </c>
      <c r="C78" s="111" t="s">
        <v>55</v>
      </c>
      <c r="D78" s="98" t="s">
        <v>25</v>
      </c>
      <c r="E78" s="98">
        <v>15</v>
      </c>
      <c r="F78" s="99" t="s">
        <v>22</v>
      </c>
      <c r="G78" s="99"/>
      <c r="H78" s="99" t="s">
        <v>22</v>
      </c>
      <c r="I78" s="99"/>
      <c r="J78" s="100">
        <v>36146</v>
      </c>
      <c r="K78" s="101">
        <f t="shared" si="27"/>
        <v>21871.742378133127</v>
      </c>
      <c r="L78" s="87">
        <f t="shared" si="28"/>
        <v>0.051217925632714954</v>
      </c>
      <c r="M78" s="87">
        <f t="shared" si="29"/>
        <v>0.4055695947977169</v>
      </c>
      <c r="N78" s="87">
        <f t="shared" si="30"/>
        <v>0.2827966785991675</v>
      </c>
      <c r="O78" s="87">
        <f t="shared" si="31"/>
        <v>0.03211822922918917</v>
      </c>
      <c r="P78" s="87">
        <f t="shared" si="32"/>
        <v>0.13117183724602396</v>
      </c>
      <c r="Q78" s="87">
        <f t="shared" si="33"/>
        <v>0.027283155269230256</v>
      </c>
      <c r="R78" s="87">
        <f t="shared" si="34"/>
        <v>0.03415126881574803</v>
      </c>
      <c r="S78" s="87">
        <f t="shared" si="35"/>
        <v>0.03569131041020921</v>
      </c>
      <c r="T78">
        <v>790576000</v>
      </c>
      <c r="U78" s="102">
        <v>551255000</v>
      </c>
      <c r="V78" s="102">
        <v>62608000</v>
      </c>
      <c r="W78" s="102">
        <v>255693000</v>
      </c>
      <c r="X78" s="102">
        <v>53183000</v>
      </c>
      <c r="Y78" s="102">
        <v>99839000</v>
      </c>
      <c r="Z78" s="102">
        <v>66571000</v>
      </c>
      <c r="AA78" s="102">
        <v>69573000</v>
      </c>
      <c r="AB78" s="102">
        <v>1949298000</v>
      </c>
    </row>
    <row r="79" spans="1:28" ht="12.75">
      <c r="A79" s="98" t="s">
        <v>29</v>
      </c>
      <c r="B79" s="110" t="s">
        <v>58</v>
      </c>
      <c r="C79" s="111" t="s">
        <v>59</v>
      </c>
      <c r="D79" s="98" t="s">
        <v>25</v>
      </c>
      <c r="E79" s="98">
        <v>15</v>
      </c>
      <c r="F79" s="99" t="s">
        <v>22</v>
      </c>
      <c r="G79" s="99"/>
      <c r="H79" s="99" t="s">
        <v>22</v>
      </c>
      <c r="I79" s="99"/>
      <c r="J79" s="100">
        <v>23476</v>
      </c>
      <c r="K79" s="101">
        <f t="shared" si="27"/>
        <v>14426.179928437554</v>
      </c>
      <c r="L79" s="87">
        <f t="shared" si="28"/>
        <v>0.06420293532060185</v>
      </c>
      <c r="M79" s="87">
        <f t="shared" si="29"/>
        <v>0.2912692917990772</v>
      </c>
      <c r="N79" s="87">
        <f t="shared" si="30"/>
        <v>0.408015583946471</v>
      </c>
      <c r="O79" s="87">
        <f t="shared" si="31"/>
        <v>0.010139885700525056</v>
      </c>
      <c r="P79" s="87">
        <f t="shared" si="32"/>
        <v>0.12280528237302567</v>
      </c>
      <c r="Q79" s="87">
        <f t="shared" si="33"/>
        <v>0.03492369284488727</v>
      </c>
      <c r="R79" s="87">
        <f t="shared" si="34"/>
        <v>0.03699639212718289</v>
      </c>
      <c r="S79" s="87">
        <f t="shared" si="35"/>
        <v>0.03164693588822905</v>
      </c>
      <c r="T79">
        <v>338669000</v>
      </c>
      <c r="U79" s="102">
        <v>474414000</v>
      </c>
      <c r="V79" s="102">
        <v>11790000</v>
      </c>
      <c r="W79" s="102">
        <v>142790000</v>
      </c>
      <c r="X79" s="102">
        <v>40607000</v>
      </c>
      <c r="Y79" s="102">
        <v>74651000</v>
      </c>
      <c r="Z79" s="102">
        <v>43017000</v>
      </c>
      <c r="AA79" s="102">
        <v>36797000</v>
      </c>
      <c r="AB79" s="102">
        <v>1162735000</v>
      </c>
    </row>
    <row r="80" spans="1:28" ht="12.75">
      <c r="A80" s="98" t="s">
        <v>29</v>
      </c>
      <c r="B80" s="110" t="s">
        <v>84</v>
      </c>
      <c r="C80" s="111" t="s">
        <v>85</v>
      </c>
      <c r="D80" s="98" t="s">
        <v>25</v>
      </c>
      <c r="E80" s="98">
        <v>15</v>
      </c>
      <c r="F80" s="99" t="s">
        <v>22</v>
      </c>
      <c r="G80" s="99"/>
      <c r="H80" s="99" t="s">
        <v>22</v>
      </c>
      <c r="I80" s="99"/>
      <c r="J80" s="100">
        <v>44382</v>
      </c>
      <c r="K80" s="101">
        <f t="shared" si="27"/>
        <v>10321.594340047766</v>
      </c>
      <c r="L80" s="87">
        <f t="shared" si="28"/>
        <v>0.0650729539422351</v>
      </c>
      <c r="M80" s="87">
        <f t="shared" si="29"/>
        <v>0.3625088432617906</v>
      </c>
      <c r="N80" s="87">
        <f t="shared" si="30"/>
        <v>0.3063163442470131</v>
      </c>
      <c r="O80" s="87">
        <f t="shared" si="31"/>
        <v>0.09107491330833743</v>
      </c>
      <c r="P80" s="87">
        <f t="shared" si="32"/>
        <v>0.08207259150698677</v>
      </c>
      <c r="Q80" s="87">
        <f t="shared" si="33"/>
        <v>0.021809422366844612</v>
      </c>
      <c r="R80" s="87">
        <f t="shared" si="34"/>
        <v>0.05562906255885616</v>
      </c>
      <c r="S80" s="87">
        <f t="shared" si="35"/>
        <v>0.015515868807936224</v>
      </c>
      <c r="T80">
        <v>458093000</v>
      </c>
      <c r="U80" s="102">
        <v>387084000</v>
      </c>
      <c r="V80" s="102">
        <v>115089000</v>
      </c>
      <c r="W80" s="102">
        <v>103713000</v>
      </c>
      <c r="X80" s="102">
        <v>27560000</v>
      </c>
      <c r="Y80" s="102">
        <v>82231000</v>
      </c>
      <c r="Z80" s="102">
        <v>70297000</v>
      </c>
      <c r="AA80" s="102">
        <v>19607000</v>
      </c>
      <c r="AB80" s="102">
        <v>1263674000</v>
      </c>
    </row>
    <row r="81" spans="1:28" ht="12.75">
      <c r="A81" s="98" t="s">
        <v>29</v>
      </c>
      <c r="B81" s="110" t="s">
        <v>100</v>
      </c>
      <c r="C81" s="111" t="s">
        <v>101</v>
      </c>
      <c r="D81" s="98" t="s">
        <v>25</v>
      </c>
      <c r="E81" s="98">
        <v>15</v>
      </c>
      <c r="F81" s="99" t="s">
        <v>22</v>
      </c>
      <c r="G81" s="99"/>
      <c r="H81" s="99" t="s">
        <v>22</v>
      </c>
      <c r="I81" s="99"/>
      <c r="J81" s="100">
        <v>38229</v>
      </c>
      <c r="K81" s="101">
        <f t="shared" si="27"/>
        <v>7247.8951842841825</v>
      </c>
      <c r="L81" s="87">
        <f t="shared" si="28"/>
        <v>0.02323166069326859</v>
      </c>
      <c r="M81" s="87">
        <f t="shared" si="29"/>
        <v>0.24781342316452276</v>
      </c>
      <c r="N81" s="87">
        <f t="shared" si="30"/>
        <v>0.29611764250024325</v>
      </c>
      <c r="O81" s="87">
        <f t="shared" si="31"/>
        <v>0.11496320468660874</v>
      </c>
      <c r="P81" s="87">
        <f t="shared" si="32"/>
        <v>0.09865219175902709</v>
      </c>
      <c r="Q81" s="87">
        <f t="shared" si="33"/>
        <v>0.043983913429756785</v>
      </c>
      <c r="R81" s="87">
        <f t="shared" si="34"/>
        <v>0.07449347399640074</v>
      </c>
      <c r="S81" s="87">
        <f t="shared" si="35"/>
        <v>0.10074448977017203</v>
      </c>
      <c r="T81">
        <v>277079785</v>
      </c>
      <c r="U81" s="102">
        <v>331088654</v>
      </c>
      <c r="V81" s="102">
        <v>128540172</v>
      </c>
      <c r="W81" s="102">
        <v>110302855</v>
      </c>
      <c r="X81" s="102">
        <v>49178342</v>
      </c>
      <c r="Y81" s="102">
        <v>25975282</v>
      </c>
      <c r="Z81" s="102">
        <v>83291032</v>
      </c>
      <c r="AA81" s="102">
        <v>112642250</v>
      </c>
      <c r="AB81" s="102">
        <v>1118098372</v>
      </c>
    </row>
    <row r="82" spans="1:28" ht="12.75">
      <c r="A82" s="98" t="s">
        <v>29</v>
      </c>
      <c r="B82" s="110" t="s">
        <v>110</v>
      </c>
      <c r="C82" s="111" t="s">
        <v>111</v>
      </c>
      <c r="D82" s="98" t="s">
        <v>25</v>
      </c>
      <c r="E82" s="98">
        <v>15</v>
      </c>
      <c r="F82" s="99" t="s">
        <v>22</v>
      </c>
      <c r="G82" s="99"/>
      <c r="H82" s="99" t="s">
        <v>22</v>
      </c>
      <c r="I82" s="99"/>
      <c r="J82" s="100">
        <v>25150</v>
      </c>
      <c r="K82" s="101">
        <f t="shared" si="27"/>
        <v>6855.961033797216</v>
      </c>
      <c r="L82" s="87">
        <f t="shared" si="28"/>
        <v>0.04938681250519843</v>
      </c>
      <c r="M82" s="87">
        <f t="shared" si="29"/>
        <v>0.29846030122262784</v>
      </c>
      <c r="N82" s="87">
        <f t="shared" si="30"/>
        <v>0.2620358760362048</v>
      </c>
      <c r="O82" s="87">
        <f t="shared" si="31"/>
        <v>0.115239792752491</v>
      </c>
      <c r="P82" s="87">
        <f t="shared" si="32"/>
        <v>0.11939269553084124</v>
      </c>
      <c r="Q82" s="87">
        <f t="shared" si="33"/>
        <v>0.04399587032634172</v>
      </c>
      <c r="R82" s="87">
        <f t="shared" si="34"/>
        <v>0.07685987030894931</v>
      </c>
      <c r="S82" s="87">
        <f t="shared" si="35"/>
        <v>0.034628781317345626</v>
      </c>
      <c r="T82">
        <v>172427420</v>
      </c>
      <c r="U82" s="102">
        <v>151384187</v>
      </c>
      <c r="V82" s="102">
        <v>66576694</v>
      </c>
      <c r="W82" s="102">
        <v>68975922</v>
      </c>
      <c r="X82" s="102">
        <v>25417432</v>
      </c>
      <c r="Y82" s="102">
        <v>28531904</v>
      </c>
      <c r="Z82" s="102">
        <v>44403725</v>
      </c>
      <c r="AA82" s="102">
        <v>20005848</v>
      </c>
      <c r="AB82" s="102">
        <v>577723132</v>
      </c>
    </row>
    <row r="83" spans="1:28" ht="12.75">
      <c r="A83" s="98" t="s">
        <v>29</v>
      </c>
      <c r="B83" s="110" t="s">
        <v>112</v>
      </c>
      <c r="C83" s="111" t="s">
        <v>113</v>
      </c>
      <c r="D83" s="98" t="s">
        <v>25</v>
      </c>
      <c r="E83" s="98">
        <v>15</v>
      </c>
      <c r="F83" s="99" t="s">
        <v>22</v>
      </c>
      <c r="G83" s="99" t="s">
        <v>22</v>
      </c>
      <c r="H83" s="99" t="s">
        <v>22</v>
      </c>
      <c r="I83" s="99"/>
      <c r="J83" s="100">
        <v>26102</v>
      </c>
      <c r="K83" s="101">
        <f t="shared" si="27"/>
        <v>10316.987204045667</v>
      </c>
      <c r="L83" s="87">
        <f t="shared" si="28"/>
        <v>0.07853535487218037</v>
      </c>
      <c r="M83" s="87">
        <f t="shared" si="29"/>
        <v>0.3563994515587695</v>
      </c>
      <c r="N83" s="87">
        <f t="shared" si="30"/>
        <v>0.28734667732491964</v>
      </c>
      <c r="O83" s="87">
        <f t="shared" si="31"/>
        <v>0.05793439880571099</v>
      </c>
      <c r="P83" s="87">
        <f t="shared" si="32"/>
        <v>0.09493830036156888</v>
      </c>
      <c r="Q83" s="87">
        <f t="shared" si="33"/>
        <v>0.03178550442299853</v>
      </c>
      <c r="R83" s="87">
        <f t="shared" si="34"/>
        <v>0.06505460590050768</v>
      </c>
      <c r="S83" s="87">
        <f t="shared" si="35"/>
        <v>0.028005706753344378</v>
      </c>
      <c r="T83">
        <v>269294000</v>
      </c>
      <c r="U83" s="102">
        <v>217118000</v>
      </c>
      <c r="V83" s="102">
        <v>43775000</v>
      </c>
      <c r="W83" s="102">
        <v>71735000</v>
      </c>
      <c r="X83" s="102">
        <v>24017000</v>
      </c>
      <c r="Y83" s="102">
        <v>59341000</v>
      </c>
      <c r="Z83" s="102">
        <v>49155000</v>
      </c>
      <c r="AA83" s="102">
        <v>21161000</v>
      </c>
      <c r="AB83" s="102">
        <v>755596000</v>
      </c>
    </row>
    <row r="84" spans="1:28" ht="12.75">
      <c r="A84" s="98" t="s">
        <v>29</v>
      </c>
      <c r="B84" s="110" t="s">
        <v>134</v>
      </c>
      <c r="C84" s="111" t="s">
        <v>135</v>
      </c>
      <c r="D84" s="98" t="s">
        <v>25</v>
      </c>
      <c r="E84" s="98">
        <v>15</v>
      </c>
      <c r="F84" s="99" t="s">
        <v>22</v>
      </c>
      <c r="G84" s="99"/>
      <c r="H84" s="99" t="s">
        <v>22</v>
      </c>
      <c r="I84" s="99"/>
      <c r="J84" s="100">
        <v>31722</v>
      </c>
      <c r="K84" s="101">
        <f t="shared" si="27"/>
        <v>9326.185234222306</v>
      </c>
      <c r="L84" s="87">
        <f t="shared" si="28"/>
        <v>0.08559170602681486</v>
      </c>
      <c r="M84" s="87">
        <f t="shared" si="29"/>
        <v>0.3161803204957163</v>
      </c>
      <c r="N84" s="87">
        <f t="shared" si="30"/>
        <v>0.2883589753885229</v>
      </c>
      <c r="O84" s="87">
        <f t="shared" si="31"/>
        <v>0.06354434876417651</v>
      </c>
      <c r="P84" s="87">
        <f t="shared" si="32"/>
        <v>0.1070184902624382</v>
      </c>
      <c r="Q84" s="87">
        <f t="shared" si="33"/>
        <v>0.0316931836065528</v>
      </c>
      <c r="R84" s="87">
        <f t="shared" si="34"/>
        <v>0.07748504904488684</v>
      </c>
      <c r="S84" s="87">
        <f t="shared" si="35"/>
        <v>0.030127926410891577</v>
      </c>
      <c r="T84">
        <v>295845248</v>
      </c>
      <c r="U84" s="102">
        <v>269813227</v>
      </c>
      <c r="V84" s="102">
        <v>59457507</v>
      </c>
      <c r="W84" s="102">
        <v>100135618</v>
      </c>
      <c r="X84" s="102">
        <v>29654843</v>
      </c>
      <c r="Y84" s="102">
        <v>80086893</v>
      </c>
      <c r="Z84" s="102">
        <v>72501614</v>
      </c>
      <c r="AA84" s="102">
        <v>28190255</v>
      </c>
      <c r="AB84" s="102">
        <v>935685205</v>
      </c>
    </row>
    <row r="85" spans="1:28" ht="12.75">
      <c r="A85" s="98" t="s">
        <v>29</v>
      </c>
      <c r="B85" s="110" t="s">
        <v>138</v>
      </c>
      <c r="C85" s="111" t="s">
        <v>139</v>
      </c>
      <c r="D85" s="98" t="s">
        <v>25</v>
      </c>
      <c r="E85" s="98">
        <v>15</v>
      </c>
      <c r="F85" s="99" t="s">
        <v>22</v>
      </c>
      <c r="G85" s="99"/>
      <c r="H85" s="99" t="s">
        <v>22</v>
      </c>
      <c r="I85" s="99"/>
      <c r="J85" s="100">
        <v>37075</v>
      </c>
      <c r="K85" s="101">
        <f t="shared" si="27"/>
        <v>16039.10991233985</v>
      </c>
      <c r="L85" s="87">
        <f t="shared" si="28"/>
        <v>0.052881669798916446</v>
      </c>
      <c r="M85" s="87">
        <f t="shared" si="29"/>
        <v>0.3411341268366113</v>
      </c>
      <c r="N85" s="87">
        <f t="shared" si="30"/>
        <v>0.2889070169279169</v>
      </c>
      <c r="O85" s="87">
        <f t="shared" si="31"/>
        <v>0.05114344327185863</v>
      </c>
      <c r="P85" s="87">
        <f t="shared" si="32"/>
        <v>0.08119812569844581</v>
      </c>
      <c r="Q85" s="87">
        <f t="shared" si="33"/>
        <v>0.029451179355146642</v>
      </c>
      <c r="R85" s="87">
        <f t="shared" si="34"/>
        <v>0.11235081656489723</v>
      </c>
      <c r="S85" s="87">
        <f t="shared" si="35"/>
        <v>0.042933621546206995</v>
      </c>
      <c r="T85">
        <v>594650000</v>
      </c>
      <c r="U85" s="102">
        <v>503610000</v>
      </c>
      <c r="V85" s="102">
        <v>89151000</v>
      </c>
      <c r="W85" s="102">
        <v>141541000</v>
      </c>
      <c r="X85" s="102">
        <v>51338000</v>
      </c>
      <c r="Y85" s="102">
        <v>92181000</v>
      </c>
      <c r="Z85" s="102">
        <v>195845000</v>
      </c>
      <c r="AA85" s="102">
        <v>74840000</v>
      </c>
      <c r="AB85" s="102">
        <v>1743156000</v>
      </c>
    </row>
    <row r="86" spans="1:28" ht="12.75">
      <c r="A86" s="98" t="s">
        <v>29</v>
      </c>
      <c r="B86" s="110" t="s">
        <v>140</v>
      </c>
      <c r="C86" s="111" t="s">
        <v>141</v>
      </c>
      <c r="D86" s="98" t="s">
        <v>25</v>
      </c>
      <c r="E86" s="98">
        <v>15</v>
      </c>
      <c r="F86" s="99" t="s">
        <v>22</v>
      </c>
      <c r="G86" s="99"/>
      <c r="H86" s="99" t="s">
        <v>22</v>
      </c>
      <c r="I86" s="99"/>
      <c r="J86" s="100">
        <v>40501</v>
      </c>
      <c r="K86" s="101">
        <f t="shared" si="27"/>
        <v>10122.802844374213</v>
      </c>
      <c r="L86" s="87">
        <f t="shared" si="28"/>
        <v>0.05437466011623827</v>
      </c>
      <c r="M86" s="87">
        <f t="shared" si="29"/>
        <v>0.3985022749837913</v>
      </c>
      <c r="N86" s="87">
        <f t="shared" si="30"/>
        <v>0.20851989856573172</v>
      </c>
      <c r="O86" s="87">
        <f t="shared" si="31"/>
        <v>0.15378801744599058</v>
      </c>
      <c r="P86" s="87">
        <f t="shared" si="32"/>
        <v>0.0578241022523153</v>
      </c>
      <c r="Q86" s="87">
        <f t="shared" si="33"/>
        <v>0.023534009909762985</v>
      </c>
      <c r="R86" s="87">
        <f t="shared" si="34"/>
        <v>0.08085912074646506</v>
      </c>
      <c r="S86" s="87">
        <f t="shared" si="35"/>
        <v>0.022597915979704754</v>
      </c>
      <c r="T86">
        <v>409983638</v>
      </c>
      <c r="U86" s="102">
        <v>214527625</v>
      </c>
      <c r="V86" s="102">
        <v>158218848</v>
      </c>
      <c r="W86" s="102">
        <v>59490089</v>
      </c>
      <c r="X86" s="102">
        <v>24212055</v>
      </c>
      <c r="Y86" s="102">
        <v>55941264</v>
      </c>
      <c r="Z86" s="102">
        <v>83188776</v>
      </c>
      <c r="AA86" s="102">
        <v>23248991</v>
      </c>
      <c r="AB86" s="102">
        <v>1028811286</v>
      </c>
    </row>
    <row r="87" spans="1:28" ht="12.75">
      <c r="A87" s="98" t="s">
        <v>29</v>
      </c>
      <c r="B87" s="110" t="s">
        <v>148</v>
      </c>
      <c r="C87" s="111" t="s">
        <v>149</v>
      </c>
      <c r="D87" s="98" t="s">
        <v>25</v>
      </c>
      <c r="E87" s="98">
        <v>15</v>
      </c>
      <c r="F87" s="99" t="s">
        <v>22</v>
      </c>
      <c r="G87" s="99"/>
      <c r="H87" s="99" t="s">
        <v>22</v>
      </c>
      <c r="I87" s="99"/>
      <c r="J87" s="100">
        <v>40567</v>
      </c>
      <c r="K87" s="101">
        <f t="shared" si="27"/>
        <v>12240.639583898243</v>
      </c>
      <c r="L87" s="87">
        <f t="shared" si="28"/>
        <v>0.06333343685787006</v>
      </c>
      <c r="M87" s="87">
        <f t="shared" si="29"/>
        <v>0.29945108519039315</v>
      </c>
      <c r="N87" s="87">
        <f t="shared" si="30"/>
        <v>0.24731732372897727</v>
      </c>
      <c r="O87" s="87">
        <f t="shared" si="31"/>
        <v>0.09657092318657212</v>
      </c>
      <c r="P87" s="87">
        <f t="shared" si="32"/>
        <v>0.14173518693548978</v>
      </c>
      <c r="Q87" s="87">
        <f t="shared" si="33"/>
        <v>0.036169119451317226</v>
      </c>
      <c r="R87" s="87">
        <f t="shared" si="34"/>
        <v>0.08039153424835456</v>
      </c>
      <c r="S87" s="87">
        <f t="shared" si="35"/>
        <v>0.035031390401025854</v>
      </c>
      <c r="T87">
        <v>496566026</v>
      </c>
      <c r="U87" s="102">
        <v>410114996</v>
      </c>
      <c r="V87" s="102">
        <v>160139141</v>
      </c>
      <c r="W87" s="102">
        <v>235032972</v>
      </c>
      <c r="X87" s="102">
        <v>59977595</v>
      </c>
      <c r="Y87" s="102">
        <v>105022939</v>
      </c>
      <c r="Z87" s="102">
        <v>133309601</v>
      </c>
      <c r="AA87" s="102">
        <v>58090951</v>
      </c>
      <c r="AB87" s="102">
        <v>1658254221</v>
      </c>
    </row>
    <row r="88" spans="1:28" ht="12.75">
      <c r="A88" s="98" t="s">
        <v>29</v>
      </c>
      <c r="B88" s="110" t="s">
        <v>158</v>
      </c>
      <c r="C88" s="111" t="s">
        <v>159</v>
      </c>
      <c r="D88" s="98" t="s">
        <v>25</v>
      </c>
      <c r="E88" s="98">
        <v>15</v>
      </c>
      <c r="F88" s="99" t="s">
        <v>22</v>
      </c>
      <c r="G88" s="99" t="s">
        <v>22</v>
      </c>
      <c r="H88" s="99" t="s">
        <v>22</v>
      </c>
      <c r="I88" s="99"/>
      <c r="J88" s="100">
        <v>24219</v>
      </c>
      <c r="K88" s="101">
        <f t="shared" si="27"/>
        <v>7258.570997976795</v>
      </c>
      <c r="L88" s="87">
        <f t="shared" si="28"/>
        <v>0.07694777310221747</v>
      </c>
      <c r="M88" s="87">
        <f t="shared" si="29"/>
        <v>0.3275423439235535</v>
      </c>
      <c r="N88" s="87">
        <f t="shared" si="30"/>
        <v>0.2635335841727172</v>
      </c>
      <c r="O88" s="87">
        <f t="shared" si="31"/>
        <v>0.09144463635660481</v>
      </c>
      <c r="P88" s="87">
        <f t="shared" si="32"/>
        <v>0.09381649904527721</v>
      </c>
      <c r="Q88" s="87">
        <f t="shared" si="33"/>
        <v>0.05049989329158378</v>
      </c>
      <c r="R88" s="87">
        <f t="shared" si="34"/>
        <v>0.07144957917264866</v>
      </c>
      <c r="S88" s="87">
        <f t="shared" si="35"/>
        <v>0.024765690935397332</v>
      </c>
      <c r="T88">
        <v>175795331</v>
      </c>
      <c r="U88" s="102">
        <v>141441174</v>
      </c>
      <c r="V88" s="102">
        <v>49079273</v>
      </c>
      <c r="W88" s="102">
        <v>50352276</v>
      </c>
      <c r="X88" s="102">
        <v>27103810</v>
      </c>
      <c r="Y88" s="102">
        <v>41298658</v>
      </c>
      <c r="Z88" s="102">
        <v>38347721</v>
      </c>
      <c r="AA88" s="102">
        <v>13292000</v>
      </c>
      <c r="AB88" s="102">
        <v>536710243</v>
      </c>
    </row>
    <row r="89" spans="1:28" ht="12.75">
      <c r="A89" s="98" t="s">
        <v>29</v>
      </c>
      <c r="B89" s="110" t="s">
        <v>190</v>
      </c>
      <c r="C89" s="111" t="s">
        <v>191</v>
      </c>
      <c r="D89" s="98" t="s">
        <v>25</v>
      </c>
      <c r="E89" s="98">
        <v>15</v>
      </c>
      <c r="F89" s="99" t="s">
        <v>22</v>
      </c>
      <c r="G89" s="99"/>
      <c r="H89" s="99" t="s">
        <v>22</v>
      </c>
      <c r="I89" s="99"/>
      <c r="J89" s="100">
        <v>24084</v>
      </c>
      <c r="K89" s="101">
        <f t="shared" si="27"/>
        <v>9118.488041853512</v>
      </c>
      <c r="L89" s="87">
        <f t="shared" si="28"/>
        <v>0.13222330665761298</v>
      </c>
      <c r="M89" s="87">
        <f t="shared" si="29"/>
        <v>0.3874519286341361</v>
      </c>
      <c r="N89" s="87">
        <f t="shared" si="30"/>
        <v>0.1967129495909807</v>
      </c>
      <c r="O89" s="87">
        <f t="shared" si="31"/>
        <v>0.013957789503163766</v>
      </c>
      <c r="P89" s="87">
        <f t="shared" si="32"/>
        <v>0.10468676104703725</v>
      </c>
      <c r="Q89" s="87">
        <f t="shared" si="33"/>
        <v>0.030093991577211685</v>
      </c>
      <c r="R89" s="87">
        <f t="shared" si="34"/>
        <v>0.11413762262271897</v>
      </c>
      <c r="S89" s="87">
        <f t="shared" si="35"/>
        <v>0.020735650367138564</v>
      </c>
      <c r="T89">
        <v>219609666</v>
      </c>
      <c r="U89" s="102">
        <v>111497871</v>
      </c>
      <c r="V89" s="102">
        <v>7911344</v>
      </c>
      <c r="W89" s="102">
        <v>59336973</v>
      </c>
      <c r="X89" s="102">
        <v>17057423</v>
      </c>
      <c r="Y89" s="102">
        <v>74944823</v>
      </c>
      <c r="Z89" s="102">
        <v>64693768</v>
      </c>
      <c r="AA89" s="102">
        <v>11753069</v>
      </c>
      <c r="AB89" s="102">
        <v>566804937</v>
      </c>
    </row>
    <row r="90" spans="1:28" ht="12.75">
      <c r="A90" s="98" t="s">
        <v>29</v>
      </c>
      <c r="B90" s="110" t="s">
        <v>192</v>
      </c>
      <c r="C90" s="111" t="s">
        <v>193</v>
      </c>
      <c r="D90" s="98" t="s">
        <v>25</v>
      </c>
      <c r="E90" s="98">
        <v>15</v>
      </c>
      <c r="F90" s="99" t="s">
        <v>22</v>
      </c>
      <c r="G90" s="99"/>
      <c r="H90" s="99" t="s">
        <v>22</v>
      </c>
      <c r="I90" s="99"/>
      <c r="J90" s="100">
        <v>19068</v>
      </c>
      <c r="K90" s="101">
        <f t="shared" si="27"/>
        <v>9639.069225928257</v>
      </c>
      <c r="L90" s="87">
        <f t="shared" si="28"/>
        <v>0.1485881958292013</v>
      </c>
      <c r="M90" s="87">
        <f t="shared" si="29"/>
        <v>0.35801971666139787</v>
      </c>
      <c r="N90" s="87">
        <f t="shared" si="30"/>
        <v>0.206972481881431</v>
      </c>
      <c r="O90" s="87">
        <f t="shared" si="31"/>
        <v>0.019110749509844028</v>
      </c>
      <c r="P90" s="87">
        <f t="shared" si="32"/>
        <v>0.06498724892842309</v>
      </c>
      <c r="Q90" s="87">
        <f t="shared" si="33"/>
        <v>0.03747584087559641</v>
      </c>
      <c r="R90" s="87">
        <f t="shared" si="34"/>
        <v>0.1434573117788255</v>
      </c>
      <c r="S90" s="87">
        <f t="shared" si="35"/>
        <v>0.021388454535280838</v>
      </c>
      <c r="T90">
        <v>183797772</v>
      </c>
      <c r="U90" s="102">
        <v>106254151</v>
      </c>
      <c r="V90" s="102">
        <v>9810949</v>
      </c>
      <c r="W90" s="102">
        <v>33362720</v>
      </c>
      <c r="X90" s="102">
        <v>19239097</v>
      </c>
      <c r="Y90" s="102">
        <v>76281216</v>
      </c>
      <c r="Z90" s="102">
        <v>73647157</v>
      </c>
      <c r="AA90" s="102">
        <v>10980262</v>
      </c>
      <c r="AB90" s="102">
        <v>513373324</v>
      </c>
    </row>
    <row r="91" spans="1:28" ht="12.75">
      <c r="A91" s="98" t="s">
        <v>29</v>
      </c>
      <c r="B91" s="110" t="s">
        <v>196</v>
      </c>
      <c r="C91" s="111" t="s">
        <v>197</v>
      </c>
      <c r="D91" s="98" t="s">
        <v>25</v>
      </c>
      <c r="E91" s="98">
        <v>15</v>
      </c>
      <c r="F91" s="99" t="s">
        <v>22</v>
      </c>
      <c r="G91" s="99"/>
      <c r="H91" s="99" t="s">
        <v>22</v>
      </c>
      <c r="I91" s="99"/>
      <c r="J91" s="100">
        <v>23588</v>
      </c>
      <c r="K91" s="101">
        <f t="shared" si="27"/>
        <v>22593.154400542648</v>
      </c>
      <c r="L91" s="87">
        <f t="shared" si="28"/>
        <v>0.05554537288192015</v>
      </c>
      <c r="M91" s="87">
        <f t="shared" si="29"/>
        <v>0.4572998622512509</v>
      </c>
      <c r="N91" s="87">
        <f t="shared" si="30"/>
        <v>0.22134034319112306</v>
      </c>
      <c r="O91" s="87">
        <f t="shared" si="31"/>
        <v>0.06716754763469171</v>
      </c>
      <c r="P91" s="87">
        <f t="shared" si="32"/>
        <v>0.06495142515433087</v>
      </c>
      <c r="Q91" s="87">
        <f t="shared" si="33"/>
        <v>0.01758046325967301</v>
      </c>
      <c r="R91" s="87">
        <f t="shared" si="34"/>
        <v>0.075418313228591</v>
      </c>
      <c r="S91" s="87">
        <f t="shared" si="35"/>
        <v>0.04069667239841929</v>
      </c>
      <c r="T91">
        <v>532927326</v>
      </c>
      <c r="U91" s="102">
        <v>257945228</v>
      </c>
      <c r="V91" s="102">
        <v>78275601</v>
      </c>
      <c r="W91" s="102">
        <v>75692980</v>
      </c>
      <c r="X91" s="102">
        <v>20487890</v>
      </c>
      <c r="Y91" s="102">
        <v>64731371</v>
      </c>
      <c r="Z91" s="102">
        <v>87890864</v>
      </c>
      <c r="AA91" s="102">
        <v>47427018</v>
      </c>
      <c r="AB91" s="102">
        <v>1165378278</v>
      </c>
    </row>
    <row r="92" spans="1:28" ht="12.75">
      <c r="A92" s="98" t="s">
        <v>29</v>
      </c>
      <c r="B92" s="110" t="s">
        <v>216</v>
      </c>
      <c r="C92" s="111" t="s">
        <v>217</v>
      </c>
      <c r="D92" s="98" t="s">
        <v>25</v>
      </c>
      <c r="E92" s="98">
        <v>15</v>
      </c>
      <c r="F92" s="99" t="s">
        <v>22</v>
      </c>
      <c r="G92" s="99"/>
      <c r="H92" s="99" t="s">
        <v>22</v>
      </c>
      <c r="I92" s="99"/>
      <c r="J92" s="100">
        <v>46249</v>
      </c>
      <c r="K92" s="101">
        <f t="shared" si="27"/>
        <v>11840.354537395404</v>
      </c>
      <c r="L92" s="87">
        <f t="shared" si="28"/>
        <v>0.07288227990056922</v>
      </c>
      <c r="M92" s="87">
        <f t="shared" si="29"/>
        <v>0.4081596966232956</v>
      </c>
      <c r="N92" s="87">
        <f t="shared" si="30"/>
        <v>0.23620807159717416</v>
      </c>
      <c r="O92" s="87">
        <f t="shared" si="31"/>
        <v>0.08098479961018241</v>
      </c>
      <c r="P92" s="87">
        <f t="shared" si="32"/>
        <v>0.07160921386610854</v>
      </c>
      <c r="Q92" s="87">
        <f t="shared" si="33"/>
        <v>0.045832125097640085</v>
      </c>
      <c r="R92" s="87">
        <f t="shared" si="34"/>
        <v>0.05011668622893874</v>
      </c>
      <c r="S92" s="87">
        <f t="shared" si="35"/>
        <v>0.03420712707609129</v>
      </c>
      <c r="T92">
        <v>547604557</v>
      </c>
      <c r="U92" s="102">
        <v>316906881</v>
      </c>
      <c r="V92" s="102">
        <v>108652681</v>
      </c>
      <c r="W92" s="102">
        <v>96073993</v>
      </c>
      <c r="X92" s="102">
        <v>61490345</v>
      </c>
      <c r="Y92" s="102">
        <v>97781993</v>
      </c>
      <c r="Z92" s="102">
        <v>67238696</v>
      </c>
      <c r="AA92" s="102">
        <v>45893749</v>
      </c>
      <c r="AB92" s="102">
        <v>1341642895</v>
      </c>
    </row>
    <row r="93" spans="1:28" ht="12.75">
      <c r="A93" s="98" t="s">
        <v>29</v>
      </c>
      <c r="B93" s="110" t="s">
        <v>234</v>
      </c>
      <c r="C93" s="111" t="s">
        <v>235</v>
      </c>
      <c r="D93" s="98" t="s">
        <v>25</v>
      </c>
      <c r="E93" s="98">
        <v>15</v>
      </c>
      <c r="F93" s="99" t="s">
        <v>22</v>
      </c>
      <c r="G93" s="99"/>
      <c r="H93" s="99" t="s">
        <v>22</v>
      </c>
      <c r="I93" s="99"/>
      <c r="J93" s="100">
        <v>23552</v>
      </c>
      <c r="K93" s="101">
        <f t="shared" si="27"/>
        <v>0</v>
      </c>
      <c r="L93" s="87">
        <f t="shared" si="28"/>
      </c>
      <c r="M93" s="87"/>
      <c r="N93" s="87"/>
      <c r="O93" s="87"/>
      <c r="P93" s="87"/>
      <c r="Q93" s="87"/>
      <c r="R93" s="87"/>
      <c r="S93" s="87"/>
      <c r="U93" s="102"/>
      <c r="V93" s="102"/>
      <c r="W93" s="102"/>
      <c r="X93" s="102"/>
      <c r="Y93" s="102"/>
      <c r="Z93" s="102"/>
      <c r="AA93" s="102"/>
      <c r="AB93" s="102">
        <v>0</v>
      </c>
    </row>
    <row r="94" spans="1:28" ht="12.75">
      <c r="A94" s="98" t="s">
        <v>29</v>
      </c>
      <c r="B94" s="110" t="s">
        <v>284</v>
      </c>
      <c r="C94" s="111" t="s">
        <v>285</v>
      </c>
      <c r="D94" s="98" t="s">
        <v>25</v>
      </c>
      <c r="E94" s="98">
        <v>15</v>
      </c>
      <c r="F94" s="99" t="s">
        <v>22</v>
      </c>
      <c r="G94" s="99" t="s">
        <v>22</v>
      </c>
      <c r="H94" s="99" t="s">
        <v>22</v>
      </c>
      <c r="I94" s="99"/>
      <c r="J94" s="100">
        <v>20416</v>
      </c>
      <c r="K94" s="101">
        <f t="shared" si="27"/>
        <v>10313.651106974921</v>
      </c>
      <c r="L94" s="87">
        <f t="shared" si="28"/>
        <v>0.07096759774127948</v>
      </c>
      <c r="M94" s="87">
        <f aca="true" t="shared" si="36" ref="M94:M123">T94/AB94</f>
        <v>0.28380868759369954</v>
      </c>
      <c r="N94" s="87">
        <f aca="true" t="shared" si="37" ref="N94:N123">U94/AB94</f>
        <v>0.3808735132481744</v>
      </c>
      <c r="O94" s="87">
        <f aca="true" t="shared" si="38" ref="O94:O123">V94/AB94</f>
        <v>0.02736916192922552</v>
      </c>
      <c r="P94" s="87">
        <f aca="true" t="shared" si="39" ref="P94:P123">W94/AB94</f>
        <v>0.12415928027615442</v>
      </c>
      <c r="Q94" s="87">
        <f aca="true" t="shared" si="40" ref="Q94:Q123">X94/AB94</f>
        <v>0.024409997414251473</v>
      </c>
      <c r="R94" s="87">
        <f aca="true" t="shared" si="41" ref="R94:R123">Z94/AB94</f>
        <v>0.055839319088719364</v>
      </c>
      <c r="S94" s="87">
        <f aca="true" t="shared" si="42" ref="S94:S123">AA94/AB94</f>
        <v>0.03257244270849579</v>
      </c>
      <c r="T94">
        <v>210563501</v>
      </c>
      <c r="U94" s="102">
        <v>282577891</v>
      </c>
      <c r="V94" s="102">
        <v>20305744</v>
      </c>
      <c r="W94" s="102">
        <v>92116323</v>
      </c>
      <c r="X94" s="102">
        <v>18110279</v>
      </c>
      <c r="Y94" s="102">
        <v>52652320</v>
      </c>
      <c r="Z94" s="102">
        <v>41428339</v>
      </c>
      <c r="AA94" s="102">
        <v>24166165</v>
      </c>
      <c r="AB94" s="102">
        <v>741920562</v>
      </c>
    </row>
    <row r="95" spans="1:28" ht="12.75">
      <c r="A95" s="98" t="s">
        <v>29</v>
      </c>
      <c r="B95" s="110" t="s">
        <v>288</v>
      </c>
      <c r="C95" s="111" t="s">
        <v>289</v>
      </c>
      <c r="D95" s="98" t="s">
        <v>25</v>
      </c>
      <c r="E95" s="98">
        <v>15</v>
      </c>
      <c r="F95" s="99" t="s">
        <v>22</v>
      </c>
      <c r="G95" s="99" t="s">
        <v>22</v>
      </c>
      <c r="H95" s="99" t="s">
        <v>22</v>
      </c>
      <c r="I95" s="99"/>
      <c r="J95" s="100">
        <v>35294</v>
      </c>
      <c r="K95" s="101">
        <f t="shared" si="27"/>
        <v>16308.347197823992</v>
      </c>
      <c r="L95" s="87">
        <f t="shared" si="28"/>
        <v>0.05983924390506554</v>
      </c>
      <c r="M95" s="87">
        <f t="shared" si="36"/>
        <v>0.3503088496405621</v>
      </c>
      <c r="N95" s="87">
        <f t="shared" si="37"/>
        <v>0.33629889007933267</v>
      </c>
      <c r="O95" s="87">
        <f t="shared" si="38"/>
        <v>0.014214831640218157</v>
      </c>
      <c r="P95" s="87">
        <f t="shared" si="39"/>
        <v>0.10774760111159246</v>
      </c>
      <c r="Q95" s="87">
        <f t="shared" si="40"/>
        <v>0.013969027991693538</v>
      </c>
      <c r="R95" s="87">
        <f t="shared" si="41"/>
        <v>0.08650916982519946</v>
      </c>
      <c r="S95" s="87">
        <f t="shared" si="42"/>
        <v>0.03111238580633612</v>
      </c>
      <c r="T95">
        <v>575586806</v>
      </c>
      <c r="U95" s="102">
        <v>552567268</v>
      </c>
      <c r="V95" s="102">
        <v>23356160</v>
      </c>
      <c r="W95" s="102">
        <v>177038341</v>
      </c>
      <c r="X95" s="102">
        <v>22952284</v>
      </c>
      <c r="Y95" s="102">
        <v>98320894</v>
      </c>
      <c r="Z95" s="102">
        <v>142141818</v>
      </c>
      <c r="AA95" s="102">
        <v>51120258</v>
      </c>
      <c r="AB95" s="102">
        <v>1643083829</v>
      </c>
    </row>
    <row r="96" spans="1:28" ht="12.75">
      <c r="A96" s="98" t="s">
        <v>29</v>
      </c>
      <c r="B96" s="110" t="s">
        <v>292</v>
      </c>
      <c r="C96" s="111" t="s">
        <v>293</v>
      </c>
      <c r="D96" s="98" t="s">
        <v>25</v>
      </c>
      <c r="E96" s="98">
        <v>15</v>
      </c>
      <c r="F96" s="99" t="s">
        <v>22</v>
      </c>
      <c r="G96" s="99"/>
      <c r="H96" s="99" t="s">
        <v>22</v>
      </c>
      <c r="I96" s="99"/>
      <c r="J96" s="100">
        <v>38081</v>
      </c>
      <c r="K96" s="101">
        <f t="shared" si="27"/>
        <v>9867.409863186365</v>
      </c>
      <c r="L96" s="87">
        <f t="shared" si="28"/>
        <v>0.03244595127987092</v>
      </c>
      <c r="M96" s="87">
        <f t="shared" si="36"/>
        <v>0.250880397052465</v>
      </c>
      <c r="N96" s="87">
        <f t="shared" si="37"/>
        <v>0.4061214340345309</v>
      </c>
      <c r="O96" s="87">
        <f t="shared" si="38"/>
        <v>0.07374992848946452</v>
      </c>
      <c r="P96" s="87">
        <f t="shared" si="39"/>
        <v>0.09702077686802418</v>
      </c>
      <c r="Q96" s="87">
        <f t="shared" si="40"/>
        <v>0.04168039778555544</v>
      </c>
      <c r="R96" s="87">
        <f t="shared" si="41"/>
        <v>0.06992376857572642</v>
      </c>
      <c r="S96" s="87">
        <f t="shared" si="42"/>
        <v>0.028177345914362623</v>
      </c>
      <c r="T96">
        <v>375760835</v>
      </c>
      <c r="U96" s="102">
        <v>608276019</v>
      </c>
      <c r="V96" s="102">
        <v>110460343</v>
      </c>
      <c r="W96" s="102">
        <v>145314694</v>
      </c>
      <c r="X96" s="102">
        <v>62427600</v>
      </c>
      <c r="Y96" s="102">
        <v>48596534</v>
      </c>
      <c r="Z96" s="102">
        <v>104729640</v>
      </c>
      <c r="AA96" s="102">
        <v>42203150</v>
      </c>
      <c r="AB96" s="102">
        <v>1497768815</v>
      </c>
    </row>
    <row r="97" spans="1:28" ht="12.75">
      <c r="A97" s="98" t="s">
        <v>29</v>
      </c>
      <c r="B97" s="110" t="s">
        <v>300</v>
      </c>
      <c r="C97" s="111" t="s">
        <v>301</v>
      </c>
      <c r="D97" s="98" t="s">
        <v>25</v>
      </c>
      <c r="E97" s="98">
        <v>15</v>
      </c>
      <c r="F97" s="99" t="s">
        <v>22</v>
      </c>
      <c r="G97" s="99"/>
      <c r="H97" s="99" t="s">
        <v>22</v>
      </c>
      <c r="I97" s="99"/>
      <c r="J97" s="100">
        <v>37287</v>
      </c>
      <c r="K97" s="101">
        <f t="shared" si="27"/>
        <v>9697.40904336632</v>
      </c>
      <c r="L97" s="87">
        <f t="shared" si="28"/>
        <v>0.10503867767780165</v>
      </c>
      <c r="M97" s="87">
        <f t="shared" si="36"/>
        <v>0.4225436703218419</v>
      </c>
      <c r="N97" s="87">
        <f t="shared" si="37"/>
        <v>0.20618101521056775</v>
      </c>
      <c r="O97" s="87">
        <f t="shared" si="38"/>
        <v>0.09795982797600508</v>
      </c>
      <c r="P97" s="87">
        <f t="shared" si="39"/>
        <v>0.04512461320338534</v>
      </c>
      <c r="Q97" s="87">
        <f t="shared" si="40"/>
        <v>0.02559542138770399</v>
      </c>
      <c r="R97" s="87">
        <f t="shared" si="41"/>
        <v>0.07366326687913842</v>
      </c>
      <c r="S97" s="87">
        <f t="shared" si="42"/>
        <v>0.023893507343555855</v>
      </c>
      <c r="T97">
        <v>361587291</v>
      </c>
      <c r="U97" s="102">
        <v>176437230</v>
      </c>
      <c r="V97" s="102">
        <v>83828090</v>
      </c>
      <c r="W97" s="102">
        <v>38614912</v>
      </c>
      <c r="X97" s="102">
        <v>21903012</v>
      </c>
      <c r="Y97" s="102">
        <v>89885741</v>
      </c>
      <c r="Z97" s="102">
        <v>63036564</v>
      </c>
      <c r="AA97" s="102">
        <v>20446617</v>
      </c>
      <c r="AB97" s="102">
        <v>855739457</v>
      </c>
    </row>
    <row r="98" spans="1:28" ht="12.75">
      <c r="A98" s="98" t="s">
        <v>29</v>
      </c>
      <c r="B98" s="110" t="s">
        <v>30</v>
      </c>
      <c r="C98" s="111" t="s">
        <v>31</v>
      </c>
      <c r="D98" s="98" t="s">
        <v>25</v>
      </c>
      <c r="E98" s="98">
        <v>15</v>
      </c>
      <c r="F98" s="99" t="s">
        <v>22</v>
      </c>
      <c r="G98" s="99"/>
      <c r="H98" s="99"/>
      <c r="I98" s="99"/>
      <c r="J98" s="100">
        <v>13022</v>
      </c>
      <c r="K98" s="101">
        <f t="shared" si="27"/>
        <v>16113.584933189986</v>
      </c>
      <c r="L98" s="87">
        <f t="shared" si="28"/>
        <v>0.07034170927513257</v>
      </c>
      <c r="M98" s="87">
        <f t="shared" si="36"/>
        <v>0.25321388614611157</v>
      </c>
      <c r="N98" s="87">
        <f t="shared" si="37"/>
        <v>0.28176759547593405</v>
      </c>
      <c r="O98" s="87">
        <f t="shared" si="38"/>
        <v>0.21075979707710193</v>
      </c>
      <c r="P98" s="87">
        <f t="shared" si="39"/>
        <v>0.08178844451236575</v>
      </c>
      <c r="Q98" s="87">
        <f t="shared" si="40"/>
        <v>0.02028276250734323</v>
      </c>
      <c r="R98" s="87">
        <f t="shared" si="41"/>
        <v>0.05814895576399711</v>
      </c>
      <c r="S98" s="87">
        <f t="shared" si="42"/>
        <v>0.023696849242013773</v>
      </c>
      <c r="T98">
        <v>209831103</v>
      </c>
      <c r="U98" s="102">
        <v>233492745</v>
      </c>
      <c r="V98" s="102">
        <v>174650614</v>
      </c>
      <c r="W98" s="102">
        <v>67775744</v>
      </c>
      <c r="X98" s="102">
        <v>16807745</v>
      </c>
      <c r="Y98" s="102">
        <v>58290162</v>
      </c>
      <c r="Z98" s="102">
        <v>48186376</v>
      </c>
      <c r="AA98" s="102">
        <v>19636901</v>
      </c>
      <c r="AB98" s="102">
        <v>828671390</v>
      </c>
    </row>
    <row r="99" spans="1:28" ht="12.75">
      <c r="A99" s="98" t="s">
        <v>29</v>
      </c>
      <c r="B99" s="110" t="s">
        <v>82</v>
      </c>
      <c r="C99" s="111" t="s">
        <v>83</v>
      </c>
      <c r="D99" s="98" t="s">
        <v>25</v>
      </c>
      <c r="E99" s="98">
        <v>15</v>
      </c>
      <c r="F99" s="99" t="s">
        <v>22</v>
      </c>
      <c r="G99" s="99"/>
      <c r="H99" s="99"/>
      <c r="I99" s="99"/>
      <c r="J99" s="100">
        <v>33102</v>
      </c>
      <c r="K99" s="101">
        <f aca="true" t="shared" si="43" ref="K99:K127">IF(J99&gt;0,T99/J99,"")</f>
        <v>5766.565101806537</v>
      </c>
      <c r="L99" s="87">
        <f aca="true" t="shared" si="44" ref="L99:L127">IF(AB99&gt;0,Y99/AB99,"")</f>
        <v>0.075586641881544</v>
      </c>
      <c r="M99" s="87">
        <f t="shared" si="36"/>
        <v>0.3785561672086538</v>
      </c>
      <c r="N99" s="87">
        <f t="shared" si="37"/>
        <v>0.18722478972043297</v>
      </c>
      <c r="O99" s="87">
        <f t="shared" si="38"/>
        <v>0.08574668672392351</v>
      </c>
      <c r="P99" s="87">
        <f t="shared" si="39"/>
        <v>0.08014600014578643</v>
      </c>
      <c r="Q99" s="87">
        <f t="shared" si="40"/>
        <v>0.04837866448372534</v>
      </c>
      <c r="R99" s="87">
        <f t="shared" si="41"/>
        <v>0.07356470778889797</v>
      </c>
      <c r="S99" s="87">
        <f t="shared" si="42"/>
        <v>0.07079634204703597</v>
      </c>
      <c r="T99">
        <v>190884838</v>
      </c>
      <c r="U99" s="102">
        <v>94407057</v>
      </c>
      <c r="V99" s="102">
        <v>43237289</v>
      </c>
      <c r="W99" s="102">
        <v>40413174</v>
      </c>
      <c r="X99" s="102">
        <v>24394672</v>
      </c>
      <c r="Y99" s="102">
        <v>38114143</v>
      </c>
      <c r="Z99" s="102">
        <v>37094594</v>
      </c>
      <c r="AA99" s="102">
        <v>35698661</v>
      </c>
      <c r="AB99" s="102">
        <v>504244428</v>
      </c>
    </row>
    <row r="100" spans="1:28" ht="12.75">
      <c r="A100" s="98" t="s">
        <v>29</v>
      </c>
      <c r="B100" s="110" t="s">
        <v>86</v>
      </c>
      <c r="C100" s="111" t="s">
        <v>87</v>
      </c>
      <c r="D100" s="98" t="s">
        <v>25</v>
      </c>
      <c r="E100" s="98">
        <v>15</v>
      </c>
      <c r="F100" s="99" t="s">
        <v>22</v>
      </c>
      <c r="G100" s="99"/>
      <c r="H100" s="99"/>
      <c r="I100" s="99"/>
      <c r="J100" s="100">
        <v>31363</v>
      </c>
      <c r="K100" s="101">
        <f t="shared" si="43"/>
        <v>7399.008608870325</v>
      </c>
      <c r="L100" s="87">
        <f t="shared" si="44"/>
        <v>0.11329202614343407</v>
      </c>
      <c r="M100" s="87">
        <f t="shared" si="36"/>
        <v>0.36316932284266956</v>
      </c>
      <c r="N100" s="87">
        <f t="shared" si="37"/>
        <v>0.26138884260970746</v>
      </c>
      <c r="O100" s="87">
        <f t="shared" si="38"/>
        <v>0.014845481168777454</v>
      </c>
      <c r="P100" s="87">
        <f t="shared" si="39"/>
        <v>0.1009979203853208</v>
      </c>
      <c r="Q100" s="87">
        <f t="shared" si="40"/>
        <v>0.03540273024954187</v>
      </c>
      <c r="R100" s="87">
        <f t="shared" si="41"/>
        <v>0.05507036787965754</v>
      </c>
      <c r="S100" s="87">
        <f t="shared" si="42"/>
        <v>0.05583330872089124</v>
      </c>
      <c r="T100">
        <v>232055107</v>
      </c>
      <c r="U100" s="102">
        <v>167020208</v>
      </c>
      <c r="V100" s="102">
        <v>9485850</v>
      </c>
      <c r="W100" s="102">
        <v>64534865</v>
      </c>
      <c r="X100" s="102">
        <v>22621361</v>
      </c>
      <c r="Y100" s="102">
        <v>72390457</v>
      </c>
      <c r="Z100" s="102">
        <v>35188435</v>
      </c>
      <c r="AA100" s="102">
        <v>35675933</v>
      </c>
      <c r="AB100" s="102">
        <v>638972216</v>
      </c>
    </row>
    <row r="101" spans="1:28" ht="12.75">
      <c r="A101" s="98" t="s">
        <v>29</v>
      </c>
      <c r="B101" s="110" t="s">
        <v>92</v>
      </c>
      <c r="C101" s="111" t="s">
        <v>93</v>
      </c>
      <c r="D101" s="98" t="s">
        <v>25</v>
      </c>
      <c r="E101" s="98">
        <v>15</v>
      </c>
      <c r="F101" s="99" t="s">
        <v>22</v>
      </c>
      <c r="G101" s="99"/>
      <c r="H101" s="99"/>
      <c r="I101" s="99"/>
      <c r="J101" s="100">
        <v>30841</v>
      </c>
      <c r="K101" s="101">
        <f t="shared" si="43"/>
        <v>6139.2972666255955</v>
      </c>
      <c r="L101" s="87">
        <f t="shared" si="44"/>
        <v>0.0807018109372822</v>
      </c>
      <c r="M101" s="87">
        <f t="shared" si="36"/>
        <v>0.2198594987268603</v>
      </c>
      <c r="N101" s="87">
        <f t="shared" si="37"/>
        <v>0.30219141523752635</v>
      </c>
      <c r="O101" s="87">
        <f t="shared" si="38"/>
        <v>0.15347813575788005</v>
      </c>
      <c r="P101" s="87">
        <f t="shared" si="39"/>
        <v>0.10051691789864896</v>
      </c>
      <c r="Q101" s="87">
        <f t="shared" si="40"/>
        <v>0.02854632045881369</v>
      </c>
      <c r="R101" s="87">
        <f t="shared" si="41"/>
        <v>0.08530527301542493</v>
      </c>
      <c r="S101" s="87">
        <f t="shared" si="42"/>
        <v>0.029400627967563542</v>
      </c>
      <c r="T101">
        <v>189342067</v>
      </c>
      <c r="U101" s="102">
        <v>260245964</v>
      </c>
      <c r="V101" s="102">
        <v>132174719</v>
      </c>
      <c r="W101" s="102">
        <v>86564743</v>
      </c>
      <c r="X101" s="102">
        <v>24583970</v>
      </c>
      <c r="Y101" s="102">
        <v>69500057</v>
      </c>
      <c r="Z101" s="102">
        <v>73464539</v>
      </c>
      <c r="AA101" s="102">
        <v>25319696</v>
      </c>
      <c r="AB101" s="102">
        <v>861195755</v>
      </c>
    </row>
    <row r="102" spans="1:28" ht="12.75">
      <c r="A102" s="98" t="s">
        <v>29</v>
      </c>
      <c r="B102" s="110" t="s">
        <v>94</v>
      </c>
      <c r="C102" s="111" t="s">
        <v>95</v>
      </c>
      <c r="D102" s="98" t="s">
        <v>25</v>
      </c>
      <c r="E102" s="98">
        <v>15</v>
      </c>
      <c r="F102" s="99" t="s">
        <v>22</v>
      </c>
      <c r="G102" s="99"/>
      <c r="H102" s="99"/>
      <c r="I102" s="99"/>
      <c r="J102" s="100">
        <v>16562</v>
      </c>
      <c r="K102" s="101">
        <f t="shared" si="43"/>
        <v>11454.326107957975</v>
      </c>
      <c r="L102" s="87">
        <f t="shared" si="44"/>
        <v>0.015365068821071543</v>
      </c>
      <c r="M102" s="87">
        <f t="shared" si="36"/>
        <v>0.3444362992802494</v>
      </c>
      <c r="N102" s="87">
        <f t="shared" si="37"/>
        <v>0.3878400532190725</v>
      </c>
      <c r="O102" s="87">
        <f t="shared" si="38"/>
        <v>0.0514727663066243</v>
      </c>
      <c r="P102" s="87">
        <f t="shared" si="39"/>
        <v>0.08226316823434937</v>
      </c>
      <c r="Q102" s="87">
        <f t="shared" si="40"/>
        <v>0.036496190788594146</v>
      </c>
      <c r="R102" s="87">
        <f t="shared" si="41"/>
        <v>0.058639339517228786</v>
      </c>
      <c r="S102" s="87">
        <f t="shared" si="42"/>
        <v>0.02348711383280996</v>
      </c>
      <c r="T102">
        <v>189706549</v>
      </c>
      <c r="U102" s="102">
        <v>213612207</v>
      </c>
      <c r="V102" s="102">
        <v>28349860</v>
      </c>
      <c r="W102" s="102">
        <v>45308412</v>
      </c>
      <c r="X102" s="102">
        <v>20101152</v>
      </c>
      <c r="Y102" s="102">
        <v>8462680</v>
      </c>
      <c r="Z102" s="102">
        <v>32297022</v>
      </c>
      <c r="AA102" s="102">
        <v>12936091</v>
      </c>
      <c r="AB102" s="102">
        <v>550773973</v>
      </c>
    </row>
    <row r="103" spans="1:28" ht="12.75">
      <c r="A103" s="98" t="s">
        <v>29</v>
      </c>
      <c r="B103" s="110" t="s">
        <v>98</v>
      </c>
      <c r="C103" s="111" t="s">
        <v>99</v>
      </c>
      <c r="D103" s="98" t="s">
        <v>25</v>
      </c>
      <c r="E103" s="98">
        <v>15</v>
      </c>
      <c r="F103" s="99" t="s">
        <v>22</v>
      </c>
      <c r="G103" s="99"/>
      <c r="H103" s="99"/>
      <c r="I103" s="99"/>
      <c r="J103" s="100">
        <v>22648</v>
      </c>
      <c r="K103" s="101">
        <f t="shared" si="43"/>
        <v>13641.742891204522</v>
      </c>
      <c r="L103" s="87">
        <f t="shared" si="44"/>
        <v>0.016116226077493793</v>
      </c>
      <c r="M103" s="87">
        <f t="shared" si="36"/>
        <v>0.3588188939688299</v>
      </c>
      <c r="N103" s="87">
        <f t="shared" si="37"/>
        <v>0.24596880334150145</v>
      </c>
      <c r="O103" s="87">
        <f t="shared" si="38"/>
        <v>0.12874342517816315</v>
      </c>
      <c r="P103" s="87">
        <f t="shared" si="39"/>
        <v>0.06991967674316638</v>
      </c>
      <c r="Q103" s="87">
        <f t="shared" si="40"/>
        <v>0.026050541105157716</v>
      </c>
      <c r="R103" s="87">
        <f t="shared" si="41"/>
        <v>0.10047303688742867</v>
      </c>
      <c r="S103" s="87">
        <f t="shared" si="42"/>
        <v>0.05390939669825898</v>
      </c>
      <c r="T103">
        <v>308958193</v>
      </c>
      <c r="U103" s="102">
        <v>211789508</v>
      </c>
      <c r="V103" s="102">
        <v>110853516</v>
      </c>
      <c r="W103" s="102">
        <v>60203789</v>
      </c>
      <c r="X103" s="102">
        <v>22430614</v>
      </c>
      <c r="Y103" s="102">
        <v>13876750</v>
      </c>
      <c r="Z103" s="102">
        <v>86511520</v>
      </c>
      <c r="AA103" s="102">
        <v>46418263</v>
      </c>
      <c r="AB103" s="102">
        <v>861042153</v>
      </c>
    </row>
    <row r="104" spans="1:28" ht="12.75">
      <c r="A104" s="98" t="s">
        <v>29</v>
      </c>
      <c r="B104" s="110" t="s">
        <v>116</v>
      </c>
      <c r="C104" s="111" t="s">
        <v>117</v>
      </c>
      <c r="D104" s="98" t="s">
        <v>25</v>
      </c>
      <c r="E104" s="98">
        <v>15</v>
      </c>
      <c r="F104" s="99" t="s">
        <v>22</v>
      </c>
      <c r="G104" s="99"/>
      <c r="H104" s="99"/>
      <c r="I104" s="99"/>
      <c r="J104" s="100">
        <v>19986</v>
      </c>
      <c r="K104" s="101">
        <f t="shared" si="43"/>
        <v>6442.465525868108</v>
      </c>
      <c r="L104" s="87">
        <f t="shared" si="44"/>
        <v>0.05072921585904647</v>
      </c>
      <c r="M104" s="87">
        <f t="shared" si="36"/>
        <v>0.3225684404316593</v>
      </c>
      <c r="N104" s="87">
        <f t="shared" si="37"/>
        <v>0.24741818340803273</v>
      </c>
      <c r="O104" s="87">
        <f t="shared" si="38"/>
        <v>0.13757499398211323</v>
      </c>
      <c r="P104" s="87">
        <f t="shared" si="39"/>
        <v>0.07765023220953568</v>
      </c>
      <c r="Q104" s="87">
        <f t="shared" si="40"/>
        <v>0.04506602905567952</v>
      </c>
      <c r="R104" s="87">
        <f t="shared" si="41"/>
        <v>0.09280767346987284</v>
      </c>
      <c r="S104" s="87">
        <f t="shared" si="42"/>
        <v>0.026185231584060262</v>
      </c>
      <c r="T104">
        <v>128759116</v>
      </c>
      <c r="U104" s="102">
        <v>98761511</v>
      </c>
      <c r="V104" s="102">
        <v>54915585</v>
      </c>
      <c r="W104" s="102">
        <v>30995516</v>
      </c>
      <c r="X104" s="102">
        <v>17988933</v>
      </c>
      <c r="Y104" s="102">
        <v>20249498</v>
      </c>
      <c r="Z104" s="102">
        <v>37045887</v>
      </c>
      <c r="AA104" s="102">
        <v>10452316</v>
      </c>
      <c r="AB104" s="102">
        <v>399168362</v>
      </c>
    </row>
    <row r="105" spans="1:28" ht="12.75">
      <c r="A105" s="98" t="s">
        <v>29</v>
      </c>
      <c r="B105" s="110" t="s">
        <v>120</v>
      </c>
      <c r="C105" s="111" t="s">
        <v>121</v>
      </c>
      <c r="D105" s="98" t="s">
        <v>25</v>
      </c>
      <c r="E105" s="98">
        <v>15</v>
      </c>
      <c r="F105" s="99" t="s">
        <v>22</v>
      </c>
      <c r="G105" s="99" t="s">
        <v>22</v>
      </c>
      <c r="H105" s="99"/>
      <c r="I105" s="99"/>
      <c r="J105" s="100">
        <v>22525</v>
      </c>
      <c r="K105" s="101">
        <f t="shared" si="43"/>
        <v>10332.401864594895</v>
      </c>
      <c r="L105" s="87">
        <f t="shared" si="44"/>
        <v>0.06514615841072773</v>
      </c>
      <c r="M105" s="87">
        <f t="shared" si="36"/>
        <v>0.3072101381882405</v>
      </c>
      <c r="N105" s="87">
        <f t="shared" si="37"/>
        <v>0.27524726823337664</v>
      </c>
      <c r="O105" s="87">
        <f t="shared" si="38"/>
        <v>0.1602799578152412</v>
      </c>
      <c r="P105" s="87">
        <f t="shared" si="39"/>
        <v>0.07530294156354495</v>
      </c>
      <c r="Q105" s="87">
        <f t="shared" si="40"/>
        <v>0.023990618085820516</v>
      </c>
      <c r="R105" s="87">
        <f t="shared" si="41"/>
        <v>0.06080734069144261</v>
      </c>
      <c r="S105" s="87">
        <f t="shared" si="42"/>
        <v>0.03201557701160587</v>
      </c>
      <c r="T105">
        <v>232737352</v>
      </c>
      <c r="U105" s="102">
        <v>208522807</v>
      </c>
      <c r="V105" s="102">
        <v>121425462</v>
      </c>
      <c r="W105" s="102">
        <v>57048271</v>
      </c>
      <c r="X105" s="102">
        <v>18174898</v>
      </c>
      <c r="Y105" s="102">
        <v>49353659</v>
      </c>
      <c r="Z105" s="102">
        <v>46066642</v>
      </c>
      <c r="AA105" s="102">
        <v>24254475</v>
      </c>
      <c r="AB105" s="102">
        <v>757583566</v>
      </c>
    </row>
    <row r="106" spans="1:28" ht="12.75">
      <c r="A106" s="98" t="s">
        <v>29</v>
      </c>
      <c r="B106" s="110" t="s">
        <v>124</v>
      </c>
      <c r="C106" s="111" t="s">
        <v>125</v>
      </c>
      <c r="D106" s="98" t="s">
        <v>25</v>
      </c>
      <c r="E106" s="98">
        <v>15</v>
      </c>
      <c r="F106" s="99" t="s">
        <v>22</v>
      </c>
      <c r="G106" s="99"/>
      <c r="H106" s="99"/>
      <c r="I106" s="99"/>
      <c r="J106" s="100">
        <v>29426</v>
      </c>
      <c r="K106" s="101">
        <f t="shared" si="43"/>
        <v>6735.470944063073</v>
      </c>
      <c r="L106" s="87">
        <f t="shared" si="44"/>
        <v>0.05890394543846314</v>
      </c>
      <c r="M106" s="87">
        <f t="shared" si="36"/>
        <v>0.3161614354067749</v>
      </c>
      <c r="N106" s="87">
        <f t="shared" si="37"/>
        <v>0.2807528707258149</v>
      </c>
      <c r="O106" s="87">
        <f t="shared" si="38"/>
        <v>0.10399387929432427</v>
      </c>
      <c r="P106" s="87">
        <f t="shared" si="39"/>
        <v>0.08512643635989495</v>
      </c>
      <c r="Q106" s="87">
        <f t="shared" si="40"/>
        <v>0.02301016368939612</v>
      </c>
      <c r="R106" s="87">
        <f t="shared" si="41"/>
        <v>0.10491570989099337</v>
      </c>
      <c r="S106" s="87">
        <f t="shared" si="42"/>
        <v>0.027135559194338386</v>
      </c>
      <c r="T106">
        <v>198197968</v>
      </c>
      <c r="U106" s="102">
        <v>176000746</v>
      </c>
      <c r="V106" s="102">
        <v>65192567</v>
      </c>
      <c r="W106" s="102">
        <v>53364784</v>
      </c>
      <c r="X106" s="102">
        <v>14424807</v>
      </c>
      <c r="Y106" s="102">
        <v>36926206</v>
      </c>
      <c r="Z106" s="102">
        <v>65770452</v>
      </c>
      <c r="AA106" s="102">
        <v>17010970</v>
      </c>
      <c r="AB106" s="102">
        <v>626888500</v>
      </c>
    </row>
    <row r="107" spans="1:28" ht="12.75">
      <c r="A107" s="98" t="s">
        <v>29</v>
      </c>
      <c r="B107" s="110" t="s">
        <v>144</v>
      </c>
      <c r="C107" s="111" t="s">
        <v>145</v>
      </c>
      <c r="D107" s="98" t="s">
        <v>25</v>
      </c>
      <c r="E107" s="98">
        <v>15</v>
      </c>
      <c r="F107" s="99" t="s">
        <v>22</v>
      </c>
      <c r="G107" s="99"/>
      <c r="H107" s="99"/>
      <c r="I107" s="99"/>
      <c r="J107" s="100">
        <v>22911</v>
      </c>
      <c r="K107" s="101">
        <f t="shared" si="43"/>
        <v>10192.137183012526</v>
      </c>
      <c r="L107" s="87">
        <f t="shared" si="44"/>
        <v>0.0811028364270887</v>
      </c>
      <c r="M107" s="87">
        <f t="shared" si="36"/>
        <v>0.3731167308069151</v>
      </c>
      <c r="N107" s="87">
        <f t="shared" si="37"/>
        <v>0.24195625225896736</v>
      </c>
      <c r="O107" s="87">
        <f t="shared" si="38"/>
        <v>0.06939048239350408</v>
      </c>
      <c r="P107" s="87">
        <f t="shared" si="39"/>
        <v>0.09361545017741647</v>
      </c>
      <c r="Q107" s="87">
        <f t="shared" si="40"/>
        <v>0.045651341840732176</v>
      </c>
      <c r="R107" s="87">
        <f t="shared" si="41"/>
        <v>0.0941680099254089</v>
      </c>
      <c r="S107" s="87">
        <f t="shared" si="42"/>
        <v>0.0009988961699672154</v>
      </c>
      <c r="T107">
        <v>233512055</v>
      </c>
      <c r="U107" s="102">
        <v>151426342</v>
      </c>
      <c r="V107" s="102">
        <v>43427466</v>
      </c>
      <c r="W107" s="102">
        <v>58588464</v>
      </c>
      <c r="X107" s="102">
        <v>28570519</v>
      </c>
      <c r="Y107" s="102">
        <v>50757547</v>
      </c>
      <c r="Z107" s="102">
        <v>58934279</v>
      </c>
      <c r="AA107" s="102">
        <v>625151</v>
      </c>
      <c r="AB107" s="102">
        <v>625841823</v>
      </c>
    </row>
    <row r="108" spans="1:28" ht="12.75">
      <c r="A108" s="98" t="s">
        <v>29</v>
      </c>
      <c r="B108" s="110" t="s">
        <v>200</v>
      </c>
      <c r="C108" s="111" t="s">
        <v>201</v>
      </c>
      <c r="D108" s="98" t="s">
        <v>25</v>
      </c>
      <c r="E108" s="98">
        <v>15</v>
      </c>
      <c r="F108" s="99" t="s">
        <v>22</v>
      </c>
      <c r="G108" s="99"/>
      <c r="H108" s="99"/>
      <c r="I108" s="99"/>
      <c r="J108" s="100">
        <v>25386</v>
      </c>
      <c r="K108" s="101">
        <f t="shared" si="43"/>
        <v>9383.212952020798</v>
      </c>
      <c r="L108" s="87">
        <f t="shared" si="44"/>
        <v>0.07177976612506351</v>
      </c>
      <c r="M108" s="87">
        <f t="shared" si="36"/>
        <v>0.33547317761447953</v>
      </c>
      <c r="N108" s="87">
        <f t="shared" si="37"/>
        <v>0.24906222750807047</v>
      </c>
      <c r="O108" s="87">
        <f t="shared" si="38"/>
        <v>0.13841512488571345</v>
      </c>
      <c r="P108" s="87">
        <f t="shared" si="39"/>
        <v>0.08601732631939794</v>
      </c>
      <c r="Q108" s="87">
        <f t="shared" si="40"/>
        <v>0.020031054158110587</v>
      </c>
      <c r="R108" s="87">
        <f t="shared" si="41"/>
        <v>0.07402989676120063</v>
      </c>
      <c r="S108" s="87">
        <f t="shared" si="42"/>
        <v>0.025191426627963885</v>
      </c>
      <c r="T108">
        <v>238202244</v>
      </c>
      <c r="U108" s="102">
        <v>176846274</v>
      </c>
      <c r="V108" s="102">
        <v>98281459</v>
      </c>
      <c r="W108" s="102">
        <v>61076478</v>
      </c>
      <c r="X108" s="102">
        <v>14223021</v>
      </c>
      <c r="Y108" s="102">
        <v>50967119</v>
      </c>
      <c r="Z108" s="102">
        <v>52564821</v>
      </c>
      <c r="AA108" s="102">
        <v>17887136</v>
      </c>
      <c r="AB108" s="102">
        <v>710048552</v>
      </c>
    </row>
    <row r="109" spans="1:28" ht="12.75">
      <c r="A109" s="98" t="s">
        <v>29</v>
      </c>
      <c r="B109" s="110" t="s">
        <v>210</v>
      </c>
      <c r="C109" s="111" t="s">
        <v>211</v>
      </c>
      <c r="D109" s="98" t="s">
        <v>25</v>
      </c>
      <c r="E109" s="98">
        <v>15</v>
      </c>
      <c r="F109" s="99" t="s">
        <v>22</v>
      </c>
      <c r="G109" s="99"/>
      <c r="H109" s="99"/>
      <c r="I109" s="99"/>
      <c r="J109" s="100">
        <v>23075</v>
      </c>
      <c r="K109" s="101">
        <f t="shared" si="43"/>
        <v>9683.294691224268</v>
      </c>
      <c r="L109" s="87">
        <f t="shared" si="44"/>
        <v>0.10070975264871179</v>
      </c>
      <c r="M109" s="87">
        <f t="shared" si="36"/>
        <v>0.35939766655073047</v>
      </c>
      <c r="N109" s="87">
        <f t="shared" si="37"/>
        <v>0.21171222404984616</v>
      </c>
      <c r="O109" s="87">
        <f t="shared" si="38"/>
        <v>0.06925993345261773</v>
      </c>
      <c r="P109" s="87">
        <f t="shared" si="39"/>
        <v>0.08602214886430731</v>
      </c>
      <c r="Q109" s="87">
        <f t="shared" si="40"/>
        <v>0.051847724685237115</v>
      </c>
      <c r="R109" s="87">
        <f t="shared" si="41"/>
        <v>0.09854512674764278</v>
      </c>
      <c r="S109" s="87">
        <f t="shared" si="42"/>
        <v>0.022505423000906678</v>
      </c>
      <c r="T109">
        <v>223442025</v>
      </c>
      <c r="U109" s="102">
        <v>131624138</v>
      </c>
      <c r="V109" s="102">
        <v>43059767</v>
      </c>
      <c r="W109" s="102">
        <v>53481046</v>
      </c>
      <c r="X109" s="102">
        <v>32234379</v>
      </c>
      <c r="Y109" s="102">
        <v>62612513</v>
      </c>
      <c r="Z109" s="102">
        <v>61266738</v>
      </c>
      <c r="AA109" s="102">
        <v>13991903</v>
      </c>
      <c r="AB109" s="102">
        <v>621712509</v>
      </c>
    </row>
    <row r="110" spans="1:28" ht="12.75">
      <c r="A110" s="98" t="s">
        <v>29</v>
      </c>
      <c r="B110" s="110" t="s">
        <v>228</v>
      </c>
      <c r="C110" s="111" t="s">
        <v>229</v>
      </c>
      <c r="D110" s="98" t="s">
        <v>25</v>
      </c>
      <c r="E110" s="98">
        <v>15</v>
      </c>
      <c r="F110" s="99" t="s">
        <v>22</v>
      </c>
      <c r="G110" s="99"/>
      <c r="H110" s="99"/>
      <c r="I110" s="99"/>
      <c r="J110" s="100">
        <v>17433</v>
      </c>
      <c r="K110" s="101">
        <f t="shared" si="43"/>
        <v>6877.258475305455</v>
      </c>
      <c r="L110" s="87">
        <f t="shared" si="44"/>
        <v>0.06387929491786135</v>
      </c>
      <c r="M110" s="87">
        <f t="shared" si="36"/>
        <v>0.29331978059497593</v>
      </c>
      <c r="N110" s="87">
        <f t="shared" si="37"/>
        <v>0.3553313116930143</v>
      </c>
      <c r="O110" s="87">
        <f t="shared" si="38"/>
        <v>0.10594359293470483</v>
      </c>
      <c r="P110" s="87">
        <f t="shared" si="39"/>
        <v>0.07063278234160379</v>
      </c>
      <c r="Q110" s="87">
        <f t="shared" si="40"/>
        <v>0.03399186392873233</v>
      </c>
      <c r="R110" s="87">
        <f t="shared" si="41"/>
        <v>0.04414249438783124</v>
      </c>
      <c r="S110" s="87">
        <f t="shared" si="42"/>
        <v>0.03275887920127621</v>
      </c>
      <c r="T110">
        <v>119891247</v>
      </c>
      <c r="U110" s="102">
        <v>145237781</v>
      </c>
      <c r="V110" s="102">
        <v>43303283</v>
      </c>
      <c r="W110" s="102">
        <v>28870376</v>
      </c>
      <c r="X110" s="102">
        <v>13893802</v>
      </c>
      <c r="Y110" s="102">
        <v>26109962</v>
      </c>
      <c r="Z110" s="102">
        <v>18042761</v>
      </c>
      <c r="AA110" s="102">
        <v>13389833</v>
      </c>
      <c r="AB110" s="102">
        <v>408739045</v>
      </c>
    </row>
    <row r="111" spans="1:28" ht="12.75">
      <c r="A111" s="98" t="s">
        <v>29</v>
      </c>
      <c r="B111" s="110" t="s">
        <v>242</v>
      </c>
      <c r="C111" s="111" t="s">
        <v>243</v>
      </c>
      <c r="D111" s="98" t="s">
        <v>25</v>
      </c>
      <c r="E111" s="98">
        <v>15</v>
      </c>
      <c r="F111" s="99" t="s">
        <v>22</v>
      </c>
      <c r="G111" s="99" t="s">
        <v>22</v>
      </c>
      <c r="H111" s="99"/>
      <c r="I111" s="99"/>
      <c r="J111" s="100">
        <v>21771</v>
      </c>
      <c r="K111" s="101">
        <f t="shared" si="43"/>
        <v>8114.436406228469</v>
      </c>
      <c r="L111" s="87">
        <f t="shared" si="44"/>
        <v>0.04656085740156495</v>
      </c>
      <c r="M111" s="87">
        <f t="shared" si="36"/>
        <v>0.3774313745700991</v>
      </c>
      <c r="N111" s="87">
        <f t="shared" si="37"/>
        <v>0.18084524727592202</v>
      </c>
      <c r="O111" s="87">
        <f t="shared" si="38"/>
        <v>0.09748689473169822</v>
      </c>
      <c r="P111" s="87">
        <f t="shared" si="39"/>
        <v>0.09426355224111115</v>
      </c>
      <c r="Q111" s="87">
        <f t="shared" si="40"/>
        <v>0.044223488210020236</v>
      </c>
      <c r="R111" s="87">
        <f t="shared" si="41"/>
        <v>0.0939537224521129</v>
      </c>
      <c r="S111" s="87">
        <f t="shared" si="42"/>
        <v>0.06523486311747141</v>
      </c>
      <c r="T111">
        <v>176659395</v>
      </c>
      <c r="U111" s="102">
        <v>84645883</v>
      </c>
      <c r="V111" s="102">
        <v>45629423</v>
      </c>
      <c r="W111" s="102">
        <v>44120715</v>
      </c>
      <c r="X111" s="102">
        <v>20699113</v>
      </c>
      <c r="Y111" s="102">
        <v>21793135</v>
      </c>
      <c r="Z111" s="102">
        <v>43975697</v>
      </c>
      <c r="AA111" s="102">
        <v>30533634</v>
      </c>
      <c r="AB111" s="102">
        <v>468056995</v>
      </c>
    </row>
    <row r="112" spans="1:28" ht="12.75">
      <c r="A112" s="98" t="s">
        <v>29</v>
      </c>
      <c r="B112" s="110" t="s">
        <v>248</v>
      </c>
      <c r="C112" s="111" t="s">
        <v>249</v>
      </c>
      <c r="D112" s="98" t="s">
        <v>25</v>
      </c>
      <c r="E112" s="98">
        <v>15</v>
      </c>
      <c r="F112" s="99" t="s">
        <v>22</v>
      </c>
      <c r="G112" s="99" t="s">
        <v>22</v>
      </c>
      <c r="H112" s="99"/>
      <c r="I112" s="99"/>
      <c r="J112" s="100">
        <v>24853</v>
      </c>
      <c r="K112" s="101">
        <f t="shared" si="43"/>
        <v>14498.48481068684</v>
      </c>
      <c r="L112" s="87">
        <f t="shared" si="44"/>
        <v>0.07118890023099331</v>
      </c>
      <c r="M112" s="87">
        <f t="shared" si="36"/>
        <v>0.3990356714763448</v>
      </c>
      <c r="N112" s="87">
        <f t="shared" si="37"/>
        <v>0.19818199073514936</v>
      </c>
      <c r="O112" s="87">
        <f t="shared" si="38"/>
        <v>0.12912268108234448</v>
      </c>
      <c r="P112" s="87">
        <f t="shared" si="39"/>
        <v>0.07653668553875176</v>
      </c>
      <c r="Q112" s="87">
        <f t="shared" si="40"/>
        <v>0.04404207631445177</v>
      </c>
      <c r="R112" s="87">
        <f t="shared" si="41"/>
        <v>0.0712077517513877</v>
      </c>
      <c r="S112" s="87">
        <f t="shared" si="42"/>
        <v>0.010684242870576857</v>
      </c>
      <c r="T112">
        <v>360330843</v>
      </c>
      <c r="U112" s="102">
        <v>178959148</v>
      </c>
      <c r="V112" s="102">
        <v>116598309</v>
      </c>
      <c r="W112" s="102">
        <v>69112940</v>
      </c>
      <c r="X112" s="102">
        <v>39770175</v>
      </c>
      <c r="Y112" s="102">
        <v>64283868</v>
      </c>
      <c r="Z112" s="102">
        <v>64300891</v>
      </c>
      <c r="AA112" s="102">
        <v>9647915</v>
      </c>
      <c r="AB112" s="102">
        <v>903004089</v>
      </c>
    </row>
    <row r="113" spans="1:28" ht="12.75">
      <c r="A113" s="98" t="s">
        <v>29</v>
      </c>
      <c r="B113" s="110" t="s">
        <v>280</v>
      </c>
      <c r="C113" s="111" t="s">
        <v>281</v>
      </c>
      <c r="D113" s="98" t="s">
        <v>25</v>
      </c>
      <c r="E113" s="98">
        <v>15</v>
      </c>
      <c r="F113" s="99" t="s">
        <v>22</v>
      </c>
      <c r="G113" s="99"/>
      <c r="H113" s="99"/>
      <c r="I113" s="99"/>
      <c r="J113" s="100">
        <v>25902</v>
      </c>
      <c r="K113" s="101">
        <f t="shared" si="43"/>
        <v>7384.451432321828</v>
      </c>
      <c r="L113" s="87">
        <f t="shared" si="44"/>
        <v>0.054456717522061354</v>
      </c>
      <c r="M113" s="87">
        <f t="shared" si="36"/>
        <v>0.34412852915076464</v>
      </c>
      <c r="N113" s="87">
        <f t="shared" si="37"/>
        <v>0.2874198118055173</v>
      </c>
      <c r="O113" s="87">
        <f t="shared" si="38"/>
        <v>0.10702283914895015</v>
      </c>
      <c r="P113" s="87">
        <f t="shared" si="39"/>
        <v>0.08344185445492665</v>
      </c>
      <c r="Q113" s="87">
        <f t="shared" si="40"/>
        <v>0.024776915152008742</v>
      </c>
      <c r="R113" s="87">
        <f t="shared" si="41"/>
        <v>0.07719598445429479</v>
      </c>
      <c r="S113" s="87">
        <f t="shared" si="42"/>
        <v>0.02155734831147637</v>
      </c>
      <c r="T113">
        <v>191272061</v>
      </c>
      <c r="U113" s="102">
        <v>159752462</v>
      </c>
      <c r="V113" s="102">
        <v>59484981</v>
      </c>
      <c r="W113" s="102">
        <v>46378298</v>
      </c>
      <c r="X113" s="102">
        <v>13771400</v>
      </c>
      <c r="Y113" s="102">
        <v>30267902</v>
      </c>
      <c r="Z113" s="102">
        <v>42906745</v>
      </c>
      <c r="AA113" s="102">
        <v>11981914</v>
      </c>
      <c r="AB113" s="102">
        <v>555815763</v>
      </c>
    </row>
    <row r="114" spans="1:28" ht="12.75">
      <c r="A114" s="98" t="s">
        <v>29</v>
      </c>
      <c r="B114" s="110" t="s">
        <v>286</v>
      </c>
      <c r="C114" s="111" t="s">
        <v>287</v>
      </c>
      <c r="D114" s="98" t="s">
        <v>25</v>
      </c>
      <c r="E114" s="98">
        <v>15</v>
      </c>
      <c r="F114" s="99" t="s">
        <v>22</v>
      </c>
      <c r="G114" s="99"/>
      <c r="H114" s="99"/>
      <c r="I114" s="99"/>
      <c r="J114" s="100">
        <v>20196</v>
      </c>
      <c r="K114" s="101">
        <f t="shared" si="43"/>
        <v>7276.661566646861</v>
      </c>
      <c r="L114" s="87">
        <f t="shared" si="44"/>
        <v>0.06728224149746616</v>
      </c>
      <c r="M114" s="87">
        <f t="shared" si="36"/>
        <v>0.3112357940936263</v>
      </c>
      <c r="N114" s="87">
        <f t="shared" si="37"/>
        <v>0.28286792535114047</v>
      </c>
      <c r="O114" s="87">
        <f t="shared" si="38"/>
        <v>0.06693035483982947</v>
      </c>
      <c r="P114" s="87">
        <f t="shared" si="39"/>
        <v>0.09660791143853566</v>
      </c>
      <c r="Q114" s="87">
        <f t="shared" si="40"/>
        <v>0.03457902806983861</v>
      </c>
      <c r="R114" s="87">
        <f t="shared" si="41"/>
        <v>0.07958633840004671</v>
      </c>
      <c r="S114" s="87">
        <f t="shared" si="42"/>
        <v>0.06091040630951664</v>
      </c>
      <c r="T114">
        <v>146959457</v>
      </c>
      <c r="U114" s="102">
        <v>133564704</v>
      </c>
      <c r="V114" s="102">
        <v>31603205</v>
      </c>
      <c r="W114" s="102">
        <v>45616367</v>
      </c>
      <c r="X114" s="102">
        <v>16327541</v>
      </c>
      <c r="Y114" s="102">
        <v>31769359</v>
      </c>
      <c r="Z114" s="102">
        <v>37579113</v>
      </c>
      <c r="AA114" s="102">
        <v>28760703</v>
      </c>
      <c r="AB114" s="102">
        <v>472180449</v>
      </c>
    </row>
    <row r="115" spans="1:28" ht="12.75">
      <c r="A115" s="98" t="s">
        <v>29</v>
      </c>
      <c r="B115" s="110" t="s">
        <v>36</v>
      </c>
      <c r="C115" s="111" t="s">
        <v>37</v>
      </c>
      <c r="D115" s="98" t="s">
        <v>25</v>
      </c>
      <c r="E115" s="98">
        <v>16</v>
      </c>
      <c r="F115" s="99" t="s">
        <v>22</v>
      </c>
      <c r="G115" s="99"/>
      <c r="H115" s="99"/>
      <c r="I115" s="99"/>
      <c r="J115" s="100">
        <v>21271</v>
      </c>
      <c r="K115" s="101">
        <f t="shared" si="43"/>
        <v>7697.925720464482</v>
      </c>
      <c r="L115" s="87">
        <f t="shared" si="44"/>
        <v>0.08623960655593141</v>
      </c>
      <c r="M115" s="87">
        <f t="shared" si="36"/>
        <v>0.3628023905274483</v>
      </c>
      <c r="N115" s="87">
        <f t="shared" si="37"/>
        <v>0.20196500243974894</v>
      </c>
      <c r="O115" s="87">
        <f t="shared" si="38"/>
        <v>0.14503762597499253</v>
      </c>
      <c r="P115" s="87">
        <f t="shared" si="39"/>
        <v>0.08652885791776221</v>
      </c>
      <c r="Q115" s="87">
        <f t="shared" si="40"/>
        <v>0.025359430218222512</v>
      </c>
      <c r="R115" s="87">
        <f t="shared" si="41"/>
        <v>0.06286394565095708</v>
      </c>
      <c r="S115" s="87">
        <f t="shared" si="42"/>
        <v>0.029203140714937008</v>
      </c>
      <c r="T115">
        <v>163742578</v>
      </c>
      <c r="U115" s="102">
        <v>91152294</v>
      </c>
      <c r="V115" s="102">
        <v>65459422</v>
      </c>
      <c r="W115" s="102">
        <v>39052825</v>
      </c>
      <c r="X115" s="102">
        <v>11445400</v>
      </c>
      <c r="Y115" s="102">
        <v>38922278</v>
      </c>
      <c r="Z115" s="102">
        <v>28372207</v>
      </c>
      <c r="AA115" s="102">
        <v>13180171</v>
      </c>
      <c r="AB115" s="102">
        <v>451327175</v>
      </c>
    </row>
    <row r="116" spans="1:28" ht="12.75">
      <c r="A116" s="98" t="s">
        <v>29</v>
      </c>
      <c r="B116" s="110" t="s">
        <v>104</v>
      </c>
      <c r="C116" s="111" t="s">
        <v>105</v>
      </c>
      <c r="D116" s="98" t="s">
        <v>25</v>
      </c>
      <c r="E116" s="98">
        <v>16</v>
      </c>
      <c r="F116" s="99" t="s">
        <v>22</v>
      </c>
      <c r="G116" s="99"/>
      <c r="H116" s="99"/>
      <c r="I116" s="99"/>
      <c r="J116" s="100">
        <v>18697</v>
      </c>
      <c r="K116" s="101">
        <f t="shared" si="43"/>
        <v>8454.100283467937</v>
      </c>
      <c r="L116" s="87">
        <f t="shared" si="44"/>
        <v>0.09128594319592168</v>
      </c>
      <c r="M116" s="87">
        <f t="shared" si="36"/>
        <v>0.36381009125984043</v>
      </c>
      <c r="N116" s="87">
        <f t="shared" si="37"/>
        <v>0.10260381735842487</v>
      </c>
      <c r="O116" s="87">
        <f t="shared" si="38"/>
        <v>0.07410416839145029</v>
      </c>
      <c r="P116" s="87">
        <f t="shared" si="39"/>
        <v>0.18019549995064155</v>
      </c>
      <c r="Q116" s="87">
        <f t="shared" si="40"/>
        <v>0.07273125559252816</v>
      </c>
      <c r="R116" s="87">
        <f t="shared" si="41"/>
        <v>0.08549382347362433</v>
      </c>
      <c r="S116" s="87">
        <f t="shared" si="42"/>
        <v>0.029775400777568704</v>
      </c>
      <c r="T116">
        <v>158066313</v>
      </c>
      <c r="U116" s="102">
        <v>44578772</v>
      </c>
      <c r="V116" s="102">
        <v>32196393</v>
      </c>
      <c r="W116" s="102">
        <v>78290402</v>
      </c>
      <c r="X116" s="102">
        <v>31599897</v>
      </c>
      <c r="Y116" s="102">
        <v>39661441</v>
      </c>
      <c r="Z116" s="102">
        <v>37144911</v>
      </c>
      <c r="AA116" s="102">
        <v>12936661</v>
      </c>
      <c r="AB116" s="102">
        <v>434474790</v>
      </c>
    </row>
    <row r="117" spans="1:28" ht="12.75">
      <c r="A117" s="98" t="s">
        <v>29</v>
      </c>
      <c r="B117" s="110" t="s">
        <v>106</v>
      </c>
      <c r="C117" s="111" t="s">
        <v>107</v>
      </c>
      <c r="D117" s="98" t="s">
        <v>25</v>
      </c>
      <c r="E117" s="98">
        <v>16</v>
      </c>
      <c r="F117" s="99" t="s">
        <v>22</v>
      </c>
      <c r="G117" s="99"/>
      <c r="H117" s="99"/>
      <c r="I117" s="99"/>
      <c r="J117" s="100">
        <v>21955</v>
      </c>
      <c r="K117" s="101">
        <f t="shared" si="43"/>
        <v>12668.213755408791</v>
      </c>
      <c r="L117" s="87">
        <f t="shared" si="44"/>
        <v>0.044988801161676736</v>
      </c>
      <c r="M117" s="87">
        <f t="shared" si="36"/>
        <v>0.3824577808370175</v>
      </c>
      <c r="N117" s="87">
        <f t="shared" si="37"/>
        <v>0.19925144355860208</v>
      </c>
      <c r="O117" s="87">
        <f t="shared" si="38"/>
        <v>0.09072656084435661</v>
      </c>
      <c r="P117" s="87">
        <f t="shared" si="39"/>
        <v>0.16662719942735063</v>
      </c>
      <c r="Q117" s="87">
        <f t="shared" si="40"/>
        <v>0.01949729384061981</v>
      </c>
      <c r="R117" s="87">
        <f t="shared" si="41"/>
        <v>0.07177476416882944</v>
      </c>
      <c r="S117" s="87">
        <f t="shared" si="42"/>
        <v>0.024676156161547214</v>
      </c>
      <c r="T117">
        <v>278130633</v>
      </c>
      <c r="U117" s="102">
        <v>144899471</v>
      </c>
      <c r="V117" s="102">
        <v>65978095</v>
      </c>
      <c r="W117" s="102">
        <v>121174495</v>
      </c>
      <c r="X117" s="102">
        <v>14178806</v>
      </c>
      <c r="Y117" s="102">
        <v>32716719</v>
      </c>
      <c r="Z117" s="102">
        <v>52195985</v>
      </c>
      <c r="AA117" s="102">
        <v>17944974</v>
      </c>
      <c r="AB117" s="102">
        <v>727219178</v>
      </c>
    </row>
    <row r="118" spans="1:28" ht="12.75">
      <c r="A118" s="98" t="s">
        <v>29</v>
      </c>
      <c r="B118" s="110" t="s">
        <v>122</v>
      </c>
      <c r="C118" s="111" t="s">
        <v>123</v>
      </c>
      <c r="D118" s="98" t="s">
        <v>25</v>
      </c>
      <c r="E118" s="98">
        <v>16</v>
      </c>
      <c r="F118" s="99" t="s">
        <v>22</v>
      </c>
      <c r="G118" s="99"/>
      <c r="H118" s="99"/>
      <c r="I118" s="99"/>
      <c r="J118" s="100">
        <v>16637</v>
      </c>
      <c r="K118" s="101">
        <f t="shared" si="43"/>
        <v>10705.295425858027</v>
      </c>
      <c r="L118" s="87">
        <f t="shared" si="44"/>
        <v>0.07907319693543874</v>
      </c>
      <c r="M118" s="87">
        <f t="shared" si="36"/>
        <v>0.36377673882805656</v>
      </c>
      <c r="N118" s="87">
        <f t="shared" si="37"/>
        <v>0.20499512864662162</v>
      </c>
      <c r="O118" s="87">
        <f t="shared" si="38"/>
        <v>0.1144941656096749</v>
      </c>
      <c r="P118" s="87">
        <f t="shared" si="39"/>
        <v>0.09770893204002476</v>
      </c>
      <c r="Q118" s="87">
        <f t="shared" si="40"/>
        <v>0.029491602276974737</v>
      </c>
      <c r="R118" s="87">
        <f t="shared" si="41"/>
        <v>0.06306206941627501</v>
      </c>
      <c r="S118" s="87">
        <f t="shared" si="42"/>
        <v>0.0473981662469337</v>
      </c>
      <c r="T118">
        <v>178104000</v>
      </c>
      <c r="U118" s="102">
        <v>100365000</v>
      </c>
      <c r="V118" s="102">
        <v>56056000</v>
      </c>
      <c r="W118" s="102">
        <v>47838000</v>
      </c>
      <c r="X118" s="102">
        <v>14439000</v>
      </c>
      <c r="Y118" s="102">
        <v>38714000</v>
      </c>
      <c r="Z118" s="102">
        <v>30875000</v>
      </c>
      <c r="AA118" s="102">
        <v>23206000</v>
      </c>
      <c r="AB118" s="102">
        <v>489597000</v>
      </c>
    </row>
    <row r="119" spans="1:28" ht="12.75">
      <c r="A119" s="98" t="s">
        <v>29</v>
      </c>
      <c r="B119" s="110" t="s">
        <v>154</v>
      </c>
      <c r="C119" s="111" t="s">
        <v>155</v>
      </c>
      <c r="D119" s="98" t="s">
        <v>25</v>
      </c>
      <c r="E119" s="98">
        <v>16</v>
      </c>
      <c r="F119" s="99" t="s">
        <v>22</v>
      </c>
      <c r="G119" s="99"/>
      <c r="H119" s="99"/>
      <c r="I119" s="99"/>
      <c r="J119" s="100">
        <v>14153</v>
      </c>
      <c r="K119" s="101">
        <f t="shared" si="43"/>
        <v>5644.902564827245</v>
      </c>
      <c r="L119" s="87">
        <f t="shared" si="44"/>
        <v>0.10447615245036293</v>
      </c>
      <c r="M119" s="87">
        <f t="shared" si="36"/>
        <v>0.21124124889836599</v>
      </c>
      <c r="N119" s="87">
        <f t="shared" si="37"/>
        <v>0.35297088980775665</v>
      </c>
      <c r="O119" s="87">
        <f t="shared" si="38"/>
        <v>0.16490293820137295</v>
      </c>
      <c r="P119" s="87">
        <f t="shared" si="39"/>
        <v>0.04995637302692579</v>
      </c>
      <c r="Q119" s="87">
        <f t="shared" si="40"/>
        <v>0.02426558053847423</v>
      </c>
      <c r="R119" s="87">
        <f t="shared" si="41"/>
        <v>0.052172131672671616</v>
      </c>
      <c r="S119" s="87">
        <f t="shared" si="42"/>
        <v>0.04001468540406984</v>
      </c>
      <c r="T119">
        <v>79892306</v>
      </c>
      <c r="U119" s="102">
        <v>133495037</v>
      </c>
      <c r="V119" s="102">
        <v>62366967</v>
      </c>
      <c r="W119" s="102">
        <v>18893705</v>
      </c>
      <c r="X119" s="102">
        <v>9177342</v>
      </c>
      <c r="Y119" s="102">
        <v>39513309</v>
      </c>
      <c r="Z119" s="102">
        <v>19731714</v>
      </c>
      <c r="AA119" s="102">
        <v>15133718</v>
      </c>
      <c r="AB119" s="102">
        <v>378204098</v>
      </c>
    </row>
    <row r="120" spans="1:28" ht="12.75">
      <c r="A120" s="98" t="s">
        <v>29</v>
      </c>
      <c r="B120" s="110" t="s">
        <v>160</v>
      </c>
      <c r="C120" s="111" t="s">
        <v>161</v>
      </c>
      <c r="D120" s="98" t="s">
        <v>25</v>
      </c>
      <c r="E120" s="98">
        <v>16</v>
      </c>
      <c r="F120" s="99" t="s">
        <v>22</v>
      </c>
      <c r="G120" s="99"/>
      <c r="H120" s="99"/>
      <c r="I120" s="99"/>
      <c r="J120" s="100">
        <v>10171</v>
      </c>
      <c r="K120" s="101">
        <f t="shared" si="43"/>
        <v>10901.509487759316</v>
      </c>
      <c r="L120" s="87">
        <f t="shared" si="44"/>
        <v>0.0897720373634886</v>
      </c>
      <c r="M120" s="87">
        <f t="shared" si="36"/>
        <v>0.4892830255150329</v>
      </c>
      <c r="N120" s="87">
        <f t="shared" si="37"/>
        <v>0.09867352262945046</v>
      </c>
      <c r="O120" s="87">
        <f t="shared" si="38"/>
        <v>0.06876578147513533</v>
      </c>
      <c r="P120" s="87">
        <f t="shared" si="39"/>
        <v>0.08665256347090079</v>
      </c>
      <c r="Q120" s="87">
        <f t="shared" si="40"/>
        <v>0.06232513546486219</v>
      </c>
      <c r="R120" s="87">
        <f t="shared" si="41"/>
        <v>0.07460945228010317</v>
      </c>
      <c r="S120" s="87">
        <f t="shared" si="42"/>
        <v>0.02991848180102659</v>
      </c>
      <c r="T120">
        <v>110879253</v>
      </c>
      <c r="U120" s="102">
        <v>22360977</v>
      </c>
      <c r="V120" s="102">
        <v>15583411</v>
      </c>
      <c r="W120" s="102">
        <v>19636838</v>
      </c>
      <c r="X120" s="102">
        <v>14123859</v>
      </c>
      <c r="Y120" s="102">
        <v>20343760</v>
      </c>
      <c r="Z120" s="102">
        <v>16907679</v>
      </c>
      <c r="AA120" s="102">
        <v>6780000</v>
      </c>
      <c r="AB120" s="102">
        <v>226615777</v>
      </c>
    </row>
    <row r="121" spans="1:28" ht="12.75">
      <c r="A121" s="98" t="s">
        <v>29</v>
      </c>
      <c r="B121" s="110" t="s">
        <v>202</v>
      </c>
      <c r="C121" s="111" t="s">
        <v>203</v>
      </c>
      <c r="D121" s="98" t="s">
        <v>25</v>
      </c>
      <c r="E121" s="98">
        <v>16</v>
      </c>
      <c r="F121" s="99" t="s">
        <v>22</v>
      </c>
      <c r="G121" s="99"/>
      <c r="H121" s="99"/>
      <c r="I121" s="99"/>
      <c r="J121" s="100">
        <v>11691</v>
      </c>
      <c r="K121" s="101">
        <f t="shared" si="43"/>
        <v>8907.620220682576</v>
      </c>
      <c r="L121" s="87">
        <f t="shared" si="44"/>
        <v>0.09821052528439139</v>
      </c>
      <c r="M121" s="87">
        <f t="shared" si="36"/>
        <v>0.45695617690196066</v>
      </c>
      <c r="N121" s="87">
        <f t="shared" si="37"/>
        <v>0.13840793876531146</v>
      </c>
      <c r="O121" s="87">
        <f t="shared" si="38"/>
        <v>0.06491599908504321</v>
      </c>
      <c r="P121" s="87">
        <f t="shared" si="39"/>
        <v>0.08771937384144259</v>
      </c>
      <c r="Q121" s="87">
        <f t="shared" si="40"/>
        <v>0.0503417329560502</v>
      </c>
      <c r="R121" s="87">
        <f t="shared" si="41"/>
        <v>0.07971871041922556</v>
      </c>
      <c r="S121" s="87">
        <f t="shared" si="42"/>
        <v>0.023729542746574912</v>
      </c>
      <c r="T121">
        <v>104138988</v>
      </c>
      <c r="U121" s="102">
        <v>31542768</v>
      </c>
      <c r="V121" s="102">
        <v>14794168</v>
      </c>
      <c r="W121" s="102">
        <v>19990991</v>
      </c>
      <c r="X121" s="102">
        <v>11472735</v>
      </c>
      <c r="Y121" s="102">
        <v>22381894</v>
      </c>
      <c r="Z121" s="102">
        <v>18167663</v>
      </c>
      <c r="AA121" s="102">
        <v>5407894</v>
      </c>
      <c r="AB121" s="102">
        <v>227897101</v>
      </c>
    </row>
    <row r="122" spans="1:28" ht="12.75">
      <c r="A122" s="98" t="s">
        <v>29</v>
      </c>
      <c r="B122" s="110" t="s">
        <v>218</v>
      </c>
      <c r="C122" s="111" t="s">
        <v>219</v>
      </c>
      <c r="D122" s="98" t="s">
        <v>25</v>
      </c>
      <c r="E122" s="98">
        <v>16</v>
      </c>
      <c r="F122" s="99" t="s">
        <v>22</v>
      </c>
      <c r="G122" s="99"/>
      <c r="H122" s="99"/>
      <c r="I122" s="99"/>
      <c r="J122" s="100">
        <v>19354</v>
      </c>
      <c r="K122" s="101">
        <f t="shared" si="43"/>
        <v>7459.070528056216</v>
      </c>
      <c r="L122" s="87">
        <f t="shared" si="44"/>
        <v>0.09642262824995751</v>
      </c>
      <c r="M122" s="87">
        <f t="shared" si="36"/>
        <v>0.46783494892483</v>
      </c>
      <c r="N122" s="87">
        <f t="shared" si="37"/>
        <v>0.09421816000693792</v>
      </c>
      <c r="O122" s="87">
        <f t="shared" si="38"/>
        <v>0.051421687040758265</v>
      </c>
      <c r="P122" s="87">
        <f t="shared" si="39"/>
        <v>0.1062322295054415</v>
      </c>
      <c r="Q122" s="87">
        <f t="shared" si="40"/>
        <v>0.06799526186795254</v>
      </c>
      <c r="R122" s="87">
        <f t="shared" si="41"/>
        <v>0.10856063785838334</v>
      </c>
      <c r="S122" s="87">
        <f t="shared" si="42"/>
        <v>0.007314446545738906</v>
      </c>
      <c r="T122">
        <v>144362851</v>
      </c>
      <c r="U122" s="102">
        <v>29073506</v>
      </c>
      <c r="V122" s="102">
        <v>15867522</v>
      </c>
      <c r="W122" s="102">
        <v>32780765</v>
      </c>
      <c r="X122" s="102">
        <v>20981737</v>
      </c>
      <c r="Y122" s="102">
        <v>29753753</v>
      </c>
      <c r="Z122" s="102">
        <v>33499257</v>
      </c>
      <c r="AA122" s="102">
        <v>2257066</v>
      </c>
      <c r="AB122" s="102">
        <v>308576457</v>
      </c>
    </row>
    <row r="123" spans="1:28" ht="12.75">
      <c r="A123" s="98" t="s">
        <v>29</v>
      </c>
      <c r="B123" s="110" t="s">
        <v>222</v>
      </c>
      <c r="C123" s="111" t="s">
        <v>223</v>
      </c>
      <c r="D123" s="98" t="s">
        <v>25</v>
      </c>
      <c r="E123" s="98">
        <v>16</v>
      </c>
      <c r="F123" s="99" t="s">
        <v>22</v>
      </c>
      <c r="G123" s="99"/>
      <c r="H123" s="99"/>
      <c r="I123" s="99"/>
      <c r="J123" s="100">
        <v>12795</v>
      </c>
      <c r="K123" s="101">
        <f t="shared" si="43"/>
        <v>7370.02524423603</v>
      </c>
      <c r="L123" s="87">
        <f t="shared" si="44"/>
        <v>0.08412638923628667</v>
      </c>
      <c r="M123" s="87">
        <f t="shared" si="36"/>
        <v>0.3871065197768059</v>
      </c>
      <c r="N123" s="87">
        <f t="shared" si="37"/>
        <v>0.09970281752601025</v>
      </c>
      <c r="O123" s="87">
        <f t="shared" si="38"/>
        <v>0.04306309880977052</v>
      </c>
      <c r="P123" s="87">
        <f t="shared" si="39"/>
        <v>0.22785979402969134</v>
      </c>
      <c r="Q123" s="87">
        <f t="shared" si="40"/>
        <v>0.04844617140255416</v>
      </c>
      <c r="R123" s="87">
        <f t="shared" si="41"/>
        <v>0.0634139564683519</v>
      </c>
      <c r="S123" s="87">
        <f t="shared" si="42"/>
        <v>0.04628125275052932</v>
      </c>
      <c r="T123">
        <v>94299473</v>
      </c>
      <c r="U123" s="102">
        <v>24287690</v>
      </c>
      <c r="V123" s="102">
        <v>10490207</v>
      </c>
      <c r="W123" s="102">
        <v>55506837</v>
      </c>
      <c r="X123" s="102">
        <v>11801528</v>
      </c>
      <c r="Y123" s="102">
        <v>20493259</v>
      </c>
      <c r="Z123" s="102">
        <v>15447693</v>
      </c>
      <c r="AA123" s="102">
        <v>11274152</v>
      </c>
      <c r="AB123" s="102">
        <v>243600839</v>
      </c>
    </row>
    <row r="124" spans="1:28" ht="12.75">
      <c r="A124" s="98" t="s">
        <v>29</v>
      </c>
      <c r="B124" s="110" t="s">
        <v>236</v>
      </c>
      <c r="C124" s="111" t="s">
        <v>237</v>
      </c>
      <c r="D124" s="98" t="s">
        <v>25</v>
      </c>
      <c r="E124" s="98">
        <v>16</v>
      </c>
      <c r="F124" s="99" t="s">
        <v>22</v>
      </c>
      <c r="G124" s="99"/>
      <c r="H124" s="99"/>
      <c r="I124" s="99"/>
      <c r="J124" s="100">
        <v>27397</v>
      </c>
      <c r="K124" s="101">
        <f t="shared" si="43"/>
        <v>0</v>
      </c>
      <c r="L124" s="87">
        <f t="shared" si="44"/>
      </c>
      <c r="M124" s="87"/>
      <c r="N124" s="87"/>
      <c r="O124" s="87"/>
      <c r="P124" s="87"/>
      <c r="Q124" s="87"/>
      <c r="R124" s="87"/>
      <c r="S124" s="87"/>
      <c r="U124" s="102"/>
      <c r="V124" s="102"/>
      <c r="W124" s="102"/>
      <c r="X124" s="102"/>
      <c r="Y124" s="102"/>
      <c r="Z124" s="102"/>
      <c r="AA124" s="102"/>
      <c r="AB124" s="102">
        <v>0</v>
      </c>
    </row>
    <row r="125" spans="1:28" ht="12.75">
      <c r="A125" s="98" t="s">
        <v>29</v>
      </c>
      <c r="B125" s="110" t="s">
        <v>272</v>
      </c>
      <c r="C125" s="111" t="s">
        <v>273</v>
      </c>
      <c r="D125" s="98" t="s">
        <v>25</v>
      </c>
      <c r="E125" s="98">
        <v>16</v>
      </c>
      <c r="F125" s="99" t="s">
        <v>22</v>
      </c>
      <c r="G125" s="99"/>
      <c r="H125" s="99"/>
      <c r="I125" s="99"/>
      <c r="J125" s="100">
        <v>9611</v>
      </c>
      <c r="K125" s="101">
        <f t="shared" si="43"/>
        <v>10343.148475704922</v>
      </c>
      <c r="L125" s="87">
        <f t="shared" si="44"/>
        <v>0.09925877421961873</v>
      </c>
      <c r="M125" s="87">
        <f>T125/AB125</f>
        <v>0.2932103954482307</v>
      </c>
      <c r="N125" s="87">
        <f>U125/AB125</f>
        <v>0.24199709172853381</v>
      </c>
      <c r="O125" s="87">
        <f>V125/AB125</f>
        <v>0.08335176811696797</v>
      </c>
      <c r="P125" s="87">
        <f>W125/AB125</f>
        <v>0.09348647476794295</v>
      </c>
      <c r="Q125" s="87">
        <f>X125/AB125</f>
        <v>0.05512737698100185</v>
      </c>
      <c r="R125" s="87">
        <f>Z125/AB125</f>
        <v>0.09628266274964384</v>
      </c>
      <c r="S125" s="87">
        <f>AA125/AB125</f>
        <v>0.03728545598806016</v>
      </c>
      <c r="T125">
        <v>99408000</v>
      </c>
      <c r="U125" s="102">
        <v>82045000</v>
      </c>
      <c r="V125" s="102">
        <v>28259000</v>
      </c>
      <c r="W125" s="102">
        <v>31695000</v>
      </c>
      <c r="X125" s="102">
        <v>18690000</v>
      </c>
      <c r="Y125" s="102">
        <v>33652000</v>
      </c>
      <c r="Z125" s="102">
        <v>32643000</v>
      </c>
      <c r="AA125" s="102">
        <v>12641000</v>
      </c>
      <c r="AB125" s="102">
        <v>339033000</v>
      </c>
    </row>
    <row r="126" spans="1:28" ht="12.75">
      <c r="A126" s="98" t="s">
        <v>29</v>
      </c>
      <c r="B126" s="110" t="s">
        <v>282</v>
      </c>
      <c r="C126" s="111" t="s">
        <v>283</v>
      </c>
      <c r="D126" s="98" t="s">
        <v>25</v>
      </c>
      <c r="E126" s="98">
        <v>16</v>
      </c>
      <c r="F126" s="99" t="s">
        <v>22</v>
      </c>
      <c r="G126" s="99"/>
      <c r="H126" s="99"/>
      <c r="I126" s="99"/>
      <c r="J126" s="100">
        <v>21222</v>
      </c>
      <c r="K126" s="101">
        <f t="shared" si="43"/>
        <v>9202.986523419093</v>
      </c>
      <c r="L126" s="87">
        <f t="shared" si="44"/>
        <v>0.09366401829882727</v>
      </c>
      <c r="M126" s="87">
        <f>T126/AB126</f>
        <v>0.4514354937233231</v>
      </c>
      <c r="N126" s="87">
        <f>U126/AB126</f>
        <v>0.2541849189448329</v>
      </c>
      <c r="O126" s="87">
        <f>V126/AB126</f>
        <v>0.013576632774210307</v>
      </c>
      <c r="P126" s="87">
        <f>W126/AB126</f>
        <v>0.06483094003017137</v>
      </c>
      <c r="Q126" s="87">
        <f>X126/AB126</f>
        <v>0.016354184853762527</v>
      </c>
      <c r="R126" s="87">
        <f>Z126/AB126</f>
        <v>0.0716121002323005</v>
      </c>
      <c r="S126" s="87">
        <f>AA126/AB126</f>
        <v>0.03434171114257203</v>
      </c>
      <c r="T126">
        <v>195305780</v>
      </c>
      <c r="U126" s="102">
        <v>109968721</v>
      </c>
      <c r="V126" s="102">
        <v>5873696</v>
      </c>
      <c r="W126" s="102">
        <v>28047988</v>
      </c>
      <c r="X126" s="102">
        <v>7075356</v>
      </c>
      <c r="Y126" s="102">
        <v>40522122</v>
      </c>
      <c r="Z126" s="102">
        <v>30981740</v>
      </c>
      <c r="AA126" s="102">
        <v>14857349</v>
      </c>
      <c r="AB126" s="102">
        <v>432632752</v>
      </c>
    </row>
    <row r="127" spans="1:28" ht="12.75">
      <c r="A127" s="98" t="s">
        <v>29</v>
      </c>
      <c r="B127" s="110" t="s">
        <v>290</v>
      </c>
      <c r="C127" s="111" t="s">
        <v>291</v>
      </c>
      <c r="D127" s="98" t="s">
        <v>25</v>
      </c>
      <c r="E127" s="98">
        <v>16</v>
      </c>
      <c r="F127" s="99" t="s">
        <v>22</v>
      </c>
      <c r="G127" s="99"/>
      <c r="H127" s="99"/>
      <c r="I127" s="99"/>
      <c r="J127" s="100">
        <v>22132</v>
      </c>
      <c r="K127" s="101">
        <f t="shared" si="43"/>
        <v>6409.5592354961145</v>
      </c>
      <c r="L127" s="87">
        <f t="shared" si="44"/>
        <v>0.11371013191069684</v>
      </c>
      <c r="M127" s="87">
        <f>T127/AB127</f>
        <v>0.33077178769862337</v>
      </c>
      <c r="N127" s="87">
        <f>U127/AB127</f>
        <v>0.19776526290286403</v>
      </c>
      <c r="O127" s="87">
        <f>V127/AB127</f>
        <v>0.12196656444835238</v>
      </c>
      <c r="P127" s="87">
        <f>W127/AB127</f>
        <v>0.05858127328319919</v>
      </c>
      <c r="Q127" s="87">
        <f>X127/AB127</f>
        <v>0.038569934743881325</v>
      </c>
      <c r="R127" s="87">
        <f>Z127/AB127</f>
        <v>0.10449790623391501</v>
      </c>
      <c r="S127" s="87">
        <f>AA127/AB127</f>
        <v>0.03413713877846784</v>
      </c>
      <c r="T127">
        <v>141856365</v>
      </c>
      <c r="U127" s="102">
        <v>84814553</v>
      </c>
      <c r="V127" s="102">
        <v>52307162</v>
      </c>
      <c r="W127" s="102">
        <v>25123444</v>
      </c>
      <c r="X127" s="102">
        <v>16541286</v>
      </c>
      <c r="Y127" s="102">
        <v>48766269</v>
      </c>
      <c r="Z127" s="102">
        <v>44815470</v>
      </c>
      <c r="AA127" s="102">
        <v>14640216</v>
      </c>
      <c r="AB127" s="102">
        <v>428864765</v>
      </c>
    </row>
    <row r="128" spans="1:28" ht="12.75">
      <c r="A128" s="98"/>
      <c r="B128" s="110"/>
      <c r="C128" s="111"/>
      <c r="D128" s="98"/>
      <c r="E128" s="98"/>
      <c r="F128" s="99"/>
      <c r="G128" s="99"/>
      <c r="H128" s="99"/>
      <c r="I128" s="99"/>
      <c r="J128" s="100"/>
      <c r="K128" s="101"/>
      <c r="L128" s="87">
        <f>SUM(L67:L127)</f>
        <v>4.19055760837409</v>
      </c>
      <c r="M128" s="87">
        <f aca="true" t="shared" si="45" ref="M128:S128">SUM(M67:M127)</f>
        <v>20.627901000976557</v>
      </c>
      <c r="N128" s="87">
        <f t="shared" si="45"/>
        <v>14.412719227327901</v>
      </c>
      <c r="O128" s="87">
        <f t="shared" si="45"/>
        <v>5.573723171982302</v>
      </c>
      <c r="P128" s="87">
        <f t="shared" si="45"/>
        <v>5.570593903070982</v>
      </c>
      <c r="Q128" s="87">
        <f t="shared" si="45"/>
        <v>2.1752000138263727</v>
      </c>
      <c r="R128" s="87">
        <f t="shared" si="45"/>
        <v>4.448936611572752</v>
      </c>
      <c r="S128" s="87">
        <f t="shared" si="45"/>
        <v>2.0003684628690395</v>
      </c>
      <c r="U128" s="102"/>
      <c r="V128" s="102"/>
      <c r="W128" s="102"/>
      <c r="X128" s="102"/>
      <c r="Y128" s="102"/>
      <c r="Z128" s="102"/>
      <c r="AA128" s="102"/>
      <c r="AB128" s="102"/>
    </row>
    <row r="129" spans="1:28" ht="12.75">
      <c r="A129" s="98"/>
      <c r="B129" s="110"/>
      <c r="C129" s="111"/>
      <c r="D129" s="98"/>
      <c r="E129" s="98"/>
      <c r="F129" s="99"/>
      <c r="G129" s="99"/>
      <c r="H129" s="99"/>
      <c r="I129" s="99"/>
      <c r="J129" s="100"/>
      <c r="K129" s="101"/>
      <c r="L129" s="87">
        <f>L128/59</f>
        <v>0.07102640014193373</v>
      </c>
      <c r="M129" s="87">
        <f aca="true" t="shared" si="46" ref="M129:S129">M128/59</f>
        <v>0.3496254406945179</v>
      </c>
      <c r="N129" s="87">
        <f t="shared" si="46"/>
        <v>0.2442833767343712</v>
      </c>
      <c r="O129" s="87">
        <f t="shared" si="46"/>
        <v>0.09446988427088648</v>
      </c>
      <c r="P129" s="87">
        <f t="shared" si="46"/>
        <v>0.09441684581476241</v>
      </c>
      <c r="Q129" s="87">
        <f t="shared" si="46"/>
        <v>0.03686779684451479</v>
      </c>
      <c r="R129" s="87">
        <f t="shared" si="46"/>
        <v>0.0754057052808941</v>
      </c>
      <c r="S129" s="87">
        <f t="shared" si="46"/>
        <v>0.03390455021811931</v>
      </c>
      <c r="U129" s="102"/>
      <c r="V129" s="102"/>
      <c r="W129" s="102"/>
      <c r="X129" s="102"/>
      <c r="Y129" s="102"/>
      <c r="Z129" s="102"/>
      <c r="AA129" s="102"/>
      <c r="AB129" s="102"/>
    </row>
    <row r="130" spans="1:28" ht="12.75">
      <c r="A130" s="98"/>
      <c r="B130" s="110"/>
      <c r="C130" s="111"/>
      <c r="D130" s="98"/>
      <c r="E130" s="98"/>
      <c r="F130" s="99"/>
      <c r="G130" s="112"/>
      <c r="H130" s="112"/>
      <c r="I130" s="112" t="s">
        <v>351</v>
      </c>
      <c r="J130" s="112"/>
      <c r="K130" s="113"/>
      <c r="L130" s="114"/>
      <c r="M130" s="115">
        <f>M129+N129+O129</f>
        <v>0.6883787016997756</v>
      </c>
      <c r="N130" s="87"/>
      <c r="O130" s="87"/>
      <c r="P130" s="87"/>
      <c r="Q130" s="87"/>
      <c r="R130" s="87"/>
      <c r="S130" s="87"/>
      <c r="U130" s="102"/>
      <c r="V130" s="102"/>
      <c r="W130" s="102"/>
      <c r="X130" s="102"/>
      <c r="Y130" s="102"/>
      <c r="Z130" s="102"/>
      <c r="AA130" s="102"/>
      <c r="AB130" s="102"/>
    </row>
    <row r="131" spans="1:28" ht="12.75">
      <c r="A131" s="98" t="s">
        <v>29</v>
      </c>
      <c r="B131" s="110" t="s">
        <v>42</v>
      </c>
      <c r="C131" s="111" t="s">
        <v>43</v>
      </c>
      <c r="D131" s="98" t="s">
        <v>26</v>
      </c>
      <c r="E131" s="98">
        <v>15</v>
      </c>
      <c r="F131" s="99" t="s">
        <v>22</v>
      </c>
      <c r="G131" s="99" t="s">
        <v>22</v>
      </c>
      <c r="H131" s="99" t="s">
        <v>22</v>
      </c>
      <c r="I131" s="99" t="s">
        <v>23</v>
      </c>
      <c r="J131" s="100">
        <v>32983</v>
      </c>
      <c r="K131" s="101">
        <f aca="true" t="shared" si="47" ref="K131:K162">IF(J131&gt;0,T131/J131,"")</f>
        <v>8404.026316587333</v>
      </c>
      <c r="L131" s="87">
        <f aca="true" t="shared" si="48" ref="L131:L162">IF(AB131&gt;0,Y131/AB131,"")</f>
        <v>0.07090034765553525</v>
      </c>
      <c r="M131" s="87">
        <f aca="true" t="shared" si="49" ref="M131:M156">T131/AB131</f>
        <v>0.2849397924757556</v>
      </c>
      <c r="N131" s="87">
        <f aca="true" t="shared" si="50" ref="N131:N156">U131/AB131</f>
        <v>0.36719599671875675</v>
      </c>
      <c r="O131" s="87">
        <f aca="true" t="shared" si="51" ref="O131:O156">V131/AB131</f>
        <v>0.05961542019856045</v>
      </c>
      <c r="P131" s="87">
        <f aca="true" t="shared" si="52" ref="P131:P156">W131/AB131</f>
        <v>0.08105040902465249</v>
      </c>
      <c r="Q131" s="87">
        <f aca="true" t="shared" si="53" ref="Q131:Q156">X131/AB131</f>
        <v>0.02657066905701263</v>
      </c>
      <c r="R131" s="87">
        <f aca="true" t="shared" si="54" ref="R131:R156">Z131/AB131</f>
        <v>0.0628925516189317</v>
      </c>
      <c r="S131" s="87">
        <f aca="true" t="shared" si="55" ref="S131:S156">AA131/AB131</f>
        <v>0.046834813250795124</v>
      </c>
      <c r="T131">
        <v>277190000</v>
      </c>
      <c r="U131" s="102">
        <v>357209000</v>
      </c>
      <c r="V131" s="102">
        <v>57994000</v>
      </c>
      <c r="W131" s="102">
        <v>78846000</v>
      </c>
      <c r="X131" s="102">
        <v>25848000</v>
      </c>
      <c r="Y131" s="102">
        <v>68972000</v>
      </c>
      <c r="Z131" s="102">
        <v>61182000</v>
      </c>
      <c r="AA131" s="102">
        <v>45561000</v>
      </c>
      <c r="AB131" s="102">
        <v>972802000</v>
      </c>
    </row>
    <row r="132" spans="1:28" ht="12.75">
      <c r="A132" s="98" t="s">
        <v>29</v>
      </c>
      <c r="B132" s="110" t="s">
        <v>254</v>
      </c>
      <c r="C132" s="111" t="s">
        <v>255</v>
      </c>
      <c r="D132" s="98" t="s">
        <v>26</v>
      </c>
      <c r="E132" s="98">
        <v>15</v>
      </c>
      <c r="F132" s="99" t="s">
        <v>22</v>
      </c>
      <c r="G132" s="99"/>
      <c r="H132" s="99" t="s">
        <v>22</v>
      </c>
      <c r="I132" s="99" t="s">
        <v>23</v>
      </c>
      <c r="J132" s="100">
        <v>41065</v>
      </c>
      <c r="K132" s="101">
        <f t="shared" si="47"/>
        <v>8310.86180445635</v>
      </c>
      <c r="L132" s="87">
        <f t="shared" si="48"/>
        <v>0.038343077293040664</v>
      </c>
      <c r="M132" s="87">
        <f t="shared" si="49"/>
        <v>0.2710201296925734</v>
      </c>
      <c r="N132" s="87">
        <f t="shared" si="50"/>
        <v>0.25490588679781107</v>
      </c>
      <c r="O132" s="87">
        <f t="shared" si="51"/>
        <v>0.24268481647450116</v>
      </c>
      <c r="P132" s="87">
        <f t="shared" si="52"/>
        <v>0.06453036690797748</v>
      </c>
      <c r="Q132" s="87">
        <f t="shared" si="53"/>
        <v>0.03139195580984965</v>
      </c>
      <c r="R132" s="87">
        <f t="shared" si="54"/>
        <v>0.08538269265450545</v>
      </c>
      <c r="S132" s="87">
        <f t="shared" si="55"/>
        <v>0.011741074369741178</v>
      </c>
      <c r="T132">
        <v>341285540</v>
      </c>
      <c r="U132" s="102">
        <v>320993475</v>
      </c>
      <c r="V132" s="102">
        <v>305603937</v>
      </c>
      <c r="W132" s="102">
        <v>81260684</v>
      </c>
      <c r="X132" s="102">
        <v>39530719</v>
      </c>
      <c r="Y132" s="102">
        <v>48284007</v>
      </c>
      <c r="Z132" s="102">
        <v>107519240</v>
      </c>
      <c r="AA132" s="102">
        <v>14785097</v>
      </c>
      <c r="AB132" s="102">
        <v>1259262699</v>
      </c>
    </row>
    <row r="133" spans="1:28" ht="12.75">
      <c r="A133" s="98" t="s">
        <v>18</v>
      </c>
      <c r="B133" s="110" t="s">
        <v>19</v>
      </c>
      <c r="C133" s="111" t="s">
        <v>20</v>
      </c>
      <c r="D133" s="98" t="s">
        <v>26</v>
      </c>
      <c r="E133" s="98">
        <v>15</v>
      </c>
      <c r="F133" s="99" t="s">
        <v>22</v>
      </c>
      <c r="G133" s="99"/>
      <c r="H133" s="99"/>
      <c r="I133" s="99" t="s">
        <v>23</v>
      </c>
      <c r="J133" s="100">
        <v>21075</v>
      </c>
      <c r="K133" s="101">
        <f t="shared" si="47"/>
        <v>8282.152645314354</v>
      </c>
      <c r="L133" s="87">
        <f t="shared" si="48"/>
        <v>0.061926613383142405</v>
      </c>
      <c r="M133" s="87">
        <f t="shared" si="49"/>
        <v>0.25777107202310284</v>
      </c>
      <c r="N133" s="87">
        <f t="shared" si="50"/>
        <v>0.1905785741110624</v>
      </c>
      <c r="O133" s="87">
        <f t="shared" si="51"/>
        <v>0.29371715811152477</v>
      </c>
      <c r="P133" s="87">
        <f t="shared" si="52"/>
        <v>0.04807525829088253</v>
      </c>
      <c r="Q133" s="87">
        <f t="shared" si="53"/>
        <v>0.025390440035853182</v>
      </c>
      <c r="R133" s="87">
        <f t="shared" si="54"/>
        <v>0.08466703041966644</v>
      </c>
      <c r="S133" s="87">
        <f t="shared" si="55"/>
        <v>0.037873853624765426</v>
      </c>
      <c r="T133">
        <v>174546367</v>
      </c>
      <c r="U133" s="102">
        <v>129047831</v>
      </c>
      <c r="V133" s="102">
        <v>198886797</v>
      </c>
      <c r="W133" s="102">
        <v>32553543</v>
      </c>
      <c r="X133" s="102">
        <v>17192810</v>
      </c>
      <c r="Y133" s="102">
        <v>41932810</v>
      </c>
      <c r="Z133" s="102">
        <v>57331191</v>
      </c>
      <c r="AA133" s="102">
        <v>25645793</v>
      </c>
      <c r="AB133" s="102">
        <v>677137142</v>
      </c>
    </row>
    <row r="134" spans="1:28" ht="12.75">
      <c r="A134" s="98" t="s">
        <v>29</v>
      </c>
      <c r="B134" s="110" t="s">
        <v>66</v>
      </c>
      <c r="C134" s="111" t="s">
        <v>67</v>
      </c>
      <c r="D134" s="98" t="s">
        <v>26</v>
      </c>
      <c r="E134" s="98">
        <v>15</v>
      </c>
      <c r="F134" s="99" t="s">
        <v>22</v>
      </c>
      <c r="G134" s="99"/>
      <c r="H134" s="99"/>
      <c r="I134" s="99" t="s">
        <v>23</v>
      </c>
      <c r="J134" s="100">
        <v>10708</v>
      </c>
      <c r="K134" s="101">
        <f t="shared" si="47"/>
        <v>19141.408666417632</v>
      </c>
      <c r="L134" s="87">
        <f t="shared" si="48"/>
        <v>0.04824665343740805</v>
      </c>
      <c r="M134" s="87">
        <f t="shared" si="49"/>
        <v>0.3657131536161312</v>
      </c>
      <c r="N134" s="87">
        <f t="shared" si="50"/>
        <v>0.32801950148471815</v>
      </c>
      <c r="O134" s="87">
        <f t="shared" si="51"/>
        <v>0.08565548759324187</v>
      </c>
      <c r="P134" s="87">
        <f t="shared" si="52"/>
        <v>0.05746257612541814</v>
      </c>
      <c r="Q134" s="87">
        <f t="shared" si="53"/>
        <v>0.02030542443870801</v>
      </c>
      <c r="R134" s="87">
        <f t="shared" si="54"/>
        <v>0.08073707647580146</v>
      </c>
      <c r="S134" s="87">
        <f t="shared" si="55"/>
        <v>0.013860126828573092</v>
      </c>
      <c r="T134">
        <v>204966204</v>
      </c>
      <c r="U134" s="102">
        <v>183840563</v>
      </c>
      <c r="V134" s="102">
        <v>48006149</v>
      </c>
      <c r="W134" s="102">
        <v>32205257</v>
      </c>
      <c r="X134" s="102">
        <v>11380301</v>
      </c>
      <c r="Y134" s="102">
        <v>27040136</v>
      </c>
      <c r="Z134" s="102">
        <v>45249595</v>
      </c>
      <c r="AA134" s="102">
        <v>7767994</v>
      </c>
      <c r="AB134" s="102">
        <v>560456199</v>
      </c>
    </row>
    <row r="135" spans="1:28" ht="12.75">
      <c r="A135" s="98" t="s">
        <v>29</v>
      </c>
      <c r="B135" s="110" t="s">
        <v>72</v>
      </c>
      <c r="C135" s="111" t="s">
        <v>73</v>
      </c>
      <c r="D135" s="98" t="s">
        <v>26</v>
      </c>
      <c r="E135" s="98">
        <v>15</v>
      </c>
      <c r="F135" s="99" t="s">
        <v>22</v>
      </c>
      <c r="G135" s="99"/>
      <c r="H135" s="99"/>
      <c r="I135" s="99" t="s">
        <v>23</v>
      </c>
      <c r="J135" s="100">
        <v>24295</v>
      </c>
      <c r="K135" s="101">
        <f t="shared" si="47"/>
        <v>5970.826095904507</v>
      </c>
      <c r="L135" s="87">
        <f t="shared" si="48"/>
        <v>0.036326044000417765</v>
      </c>
      <c r="M135" s="87">
        <f t="shared" si="49"/>
        <v>0.3155199309834558</v>
      </c>
      <c r="N135" s="87">
        <f t="shared" si="50"/>
        <v>0.31172044913434194</v>
      </c>
      <c r="O135" s="87">
        <f t="shared" si="51"/>
        <v>0.12881497685562446</v>
      </c>
      <c r="P135" s="87">
        <f t="shared" si="52"/>
        <v>0.07361576207211441</v>
      </c>
      <c r="Q135" s="87">
        <f t="shared" si="53"/>
        <v>0.04220681753837479</v>
      </c>
      <c r="R135" s="87">
        <f t="shared" si="54"/>
        <v>0.0803343333827374</v>
      </c>
      <c r="S135" s="87">
        <f t="shared" si="55"/>
        <v>0.01146168603293343</v>
      </c>
      <c r="T135">
        <v>145061220</v>
      </c>
      <c r="U135" s="102">
        <v>143314397</v>
      </c>
      <c r="V135" s="102">
        <v>59223066</v>
      </c>
      <c r="W135" s="102">
        <v>33845064</v>
      </c>
      <c r="X135" s="102">
        <v>19404709</v>
      </c>
      <c r="Y135" s="102">
        <v>16701006</v>
      </c>
      <c r="Z135" s="102">
        <v>36933947</v>
      </c>
      <c r="AA135" s="102">
        <v>5269544</v>
      </c>
      <c r="AB135" s="102">
        <v>459752953</v>
      </c>
    </row>
    <row r="136" spans="1:28" ht="12.75">
      <c r="A136" s="98" t="s">
        <v>29</v>
      </c>
      <c r="B136" s="110" t="s">
        <v>270</v>
      </c>
      <c r="C136" s="111" t="s">
        <v>271</v>
      </c>
      <c r="D136" s="98" t="s">
        <v>26</v>
      </c>
      <c r="E136" s="98">
        <v>15</v>
      </c>
      <c r="F136" s="99" t="s">
        <v>22</v>
      </c>
      <c r="G136" s="99" t="s">
        <v>22</v>
      </c>
      <c r="H136" s="99"/>
      <c r="I136" s="99" t="s">
        <v>23</v>
      </c>
      <c r="J136" s="100">
        <v>23526</v>
      </c>
      <c r="K136" s="101">
        <f t="shared" si="47"/>
        <v>9871.2913372439</v>
      </c>
      <c r="L136" s="87">
        <f t="shared" si="48"/>
        <v>0.05235118367869999</v>
      </c>
      <c r="M136" s="87">
        <f t="shared" si="49"/>
        <v>0.2400035551182852</v>
      </c>
      <c r="N136" s="87">
        <f t="shared" si="50"/>
        <v>0.21860773713620754</v>
      </c>
      <c r="O136" s="87">
        <f t="shared" si="51"/>
        <v>0.3252953900243794</v>
      </c>
      <c r="P136" s="87">
        <f t="shared" si="52"/>
        <v>0.06871299550752931</v>
      </c>
      <c r="Q136" s="87">
        <f t="shared" si="53"/>
        <v>0.017455217394449676</v>
      </c>
      <c r="R136" s="87">
        <f t="shared" si="54"/>
        <v>0.044466882109590655</v>
      </c>
      <c r="S136" s="87">
        <f t="shared" si="55"/>
        <v>0.03310703903085822</v>
      </c>
      <c r="T136">
        <v>232232000</v>
      </c>
      <c r="U136" s="102">
        <v>211529000</v>
      </c>
      <c r="V136" s="102">
        <v>314762000</v>
      </c>
      <c r="W136" s="102">
        <v>66488000</v>
      </c>
      <c r="X136" s="102">
        <v>16890000</v>
      </c>
      <c r="Y136" s="102">
        <v>50656000</v>
      </c>
      <c r="Z136" s="102">
        <v>43027000</v>
      </c>
      <c r="AA136" s="102">
        <v>32035000</v>
      </c>
      <c r="AB136" s="102">
        <v>967619000</v>
      </c>
    </row>
    <row r="137" spans="1:28" ht="12.75">
      <c r="A137" s="98" t="s">
        <v>29</v>
      </c>
      <c r="B137" s="110" t="s">
        <v>172</v>
      </c>
      <c r="C137" s="111" t="s">
        <v>173</v>
      </c>
      <c r="D137" s="98" t="s">
        <v>26</v>
      </c>
      <c r="E137" s="98">
        <v>16</v>
      </c>
      <c r="F137" s="99" t="s">
        <v>22</v>
      </c>
      <c r="G137" s="99"/>
      <c r="H137" s="99"/>
      <c r="I137" s="99" t="s">
        <v>23</v>
      </c>
      <c r="J137" s="100">
        <v>21488</v>
      </c>
      <c r="K137" s="101">
        <f t="shared" si="47"/>
        <v>6017.8704393149665</v>
      </c>
      <c r="L137" s="87">
        <f t="shared" si="48"/>
        <v>0.08133790153135588</v>
      </c>
      <c r="M137" s="87">
        <f t="shared" si="49"/>
        <v>0.4079577504779572</v>
      </c>
      <c r="N137" s="87">
        <f t="shared" si="50"/>
        <v>0.11306605589101945</v>
      </c>
      <c r="O137" s="87">
        <f t="shared" si="51"/>
        <v>0.056045606264236186</v>
      </c>
      <c r="P137" s="87">
        <f t="shared" si="52"/>
        <v>0.13753493977424017</v>
      </c>
      <c r="Q137" s="87">
        <f t="shared" si="53"/>
        <v>0.06544700827197183</v>
      </c>
      <c r="R137" s="87">
        <f t="shared" si="54"/>
        <v>0.09521601140787572</v>
      </c>
      <c r="S137" s="87">
        <f t="shared" si="55"/>
        <v>0.04339472638134358</v>
      </c>
      <c r="T137">
        <v>129312000</v>
      </c>
      <c r="U137" s="102">
        <v>35839000</v>
      </c>
      <c r="V137" s="102">
        <v>17765000</v>
      </c>
      <c r="W137" s="102">
        <v>43595000</v>
      </c>
      <c r="X137" s="102">
        <v>20745000</v>
      </c>
      <c r="Y137" s="102">
        <v>25782000</v>
      </c>
      <c r="Z137" s="102">
        <v>30181000</v>
      </c>
      <c r="AA137" s="102">
        <v>13755000</v>
      </c>
      <c r="AB137" s="102">
        <v>316974000</v>
      </c>
    </row>
    <row r="138" spans="1:28" ht="12.75">
      <c r="A138" s="98" t="s">
        <v>29</v>
      </c>
      <c r="B138" s="110" t="s">
        <v>174</v>
      </c>
      <c r="C138" s="111" t="s">
        <v>175</v>
      </c>
      <c r="D138" s="98" t="s">
        <v>26</v>
      </c>
      <c r="E138" s="98">
        <v>16</v>
      </c>
      <c r="F138" s="99" t="s">
        <v>22</v>
      </c>
      <c r="G138" s="99"/>
      <c r="H138" s="99"/>
      <c r="I138" s="99" t="s">
        <v>23</v>
      </c>
      <c r="J138" s="100">
        <v>13039</v>
      </c>
      <c r="K138" s="101">
        <f t="shared" si="47"/>
        <v>11189.103612240202</v>
      </c>
      <c r="L138" s="87">
        <f t="shared" si="48"/>
        <v>0.0827745149368526</v>
      </c>
      <c r="M138" s="87">
        <f t="shared" si="49"/>
        <v>0.3932196486207644</v>
      </c>
      <c r="N138" s="87">
        <f t="shared" si="50"/>
        <v>0.17148220671163597</v>
      </c>
      <c r="O138" s="87">
        <f t="shared" si="51"/>
        <v>0.10475866568733554</v>
      </c>
      <c r="P138" s="87">
        <f t="shared" si="52"/>
        <v>0.07921047920460954</v>
      </c>
      <c r="Q138" s="87">
        <f t="shared" si="53"/>
        <v>0.06315675885396524</v>
      </c>
      <c r="R138" s="87">
        <f t="shared" si="54"/>
        <v>0.07397905098958261</v>
      </c>
      <c r="S138" s="87">
        <f t="shared" si="55"/>
        <v>0.03141867499525411</v>
      </c>
      <c r="T138">
        <v>145894722</v>
      </c>
      <c r="U138" s="102">
        <v>63624361</v>
      </c>
      <c r="V138" s="102">
        <v>38868191</v>
      </c>
      <c r="W138" s="102">
        <v>29389149</v>
      </c>
      <c r="X138" s="102">
        <v>23432801</v>
      </c>
      <c r="Y138" s="102">
        <v>30711499</v>
      </c>
      <c r="Z138" s="102">
        <v>27448153</v>
      </c>
      <c r="AA138" s="102">
        <v>11657146</v>
      </c>
      <c r="AB138" s="102">
        <v>371026022</v>
      </c>
    </row>
    <row r="139" spans="1:28" ht="12.75">
      <c r="A139" s="98" t="s">
        <v>29</v>
      </c>
      <c r="B139" s="110" t="s">
        <v>224</v>
      </c>
      <c r="C139" s="111" t="s">
        <v>225</v>
      </c>
      <c r="D139" s="98" t="s">
        <v>26</v>
      </c>
      <c r="E139" s="98">
        <v>16</v>
      </c>
      <c r="F139" s="99" t="s">
        <v>22</v>
      </c>
      <c r="G139" s="99"/>
      <c r="H139" s="99"/>
      <c r="I139" s="99" t="s">
        <v>23</v>
      </c>
      <c r="J139" s="100">
        <v>20653</v>
      </c>
      <c r="K139" s="101">
        <f t="shared" si="47"/>
        <v>6004.028325182782</v>
      </c>
      <c r="L139" s="87">
        <f t="shared" si="48"/>
        <v>0.04386515650035584</v>
      </c>
      <c r="M139" s="87">
        <f t="shared" si="49"/>
        <v>0.3255433478678634</v>
      </c>
      <c r="N139" s="87">
        <f t="shared" si="50"/>
        <v>0.19180520686436597</v>
      </c>
      <c r="O139" s="87">
        <f t="shared" si="51"/>
        <v>0.12548428962396357</v>
      </c>
      <c r="P139" s="87">
        <f t="shared" si="52"/>
        <v>0.10355354647542712</v>
      </c>
      <c r="Q139" s="87">
        <f t="shared" si="53"/>
        <v>0.03969244253057608</v>
      </c>
      <c r="R139" s="87">
        <f t="shared" si="54"/>
        <v>0.08317905090391331</v>
      </c>
      <c r="S139" s="87">
        <f t="shared" si="55"/>
        <v>0.0868769592335347</v>
      </c>
      <c r="T139">
        <v>124001197</v>
      </c>
      <c r="U139" s="102">
        <v>73059626</v>
      </c>
      <c r="V139" s="102">
        <v>47797635</v>
      </c>
      <c r="W139" s="102">
        <v>39444098</v>
      </c>
      <c r="X139" s="102">
        <v>15119063</v>
      </c>
      <c r="Y139" s="102">
        <v>16708472</v>
      </c>
      <c r="Z139" s="102">
        <v>31683344</v>
      </c>
      <c r="AA139" s="102">
        <v>33091897</v>
      </c>
      <c r="AB139" s="102">
        <v>380905332</v>
      </c>
    </row>
    <row r="140" spans="1:28" ht="12.75">
      <c r="A140" s="98" t="s">
        <v>29</v>
      </c>
      <c r="B140" s="110" t="s">
        <v>50</v>
      </c>
      <c r="C140" s="111" t="s">
        <v>51</v>
      </c>
      <c r="D140" s="98" t="s">
        <v>26</v>
      </c>
      <c r="E140" s="98">
        <v>15</v>
      </c>
      <c r="F140" s="99" t="s">
        <v>22</v>
      </c>
      <c r="G140" s="99"/>
      <c r="H140" s="99" t="s">
        <v>22</v>
      </c>
      <c r="I140" s="99"/>
      <c r="J140" s="100">
        <v>27568</v>
      </c>
      <c r="K140" s="101">
        <f t="shared" si="47"/>
        <v>16177.379570516541</v>
      </c>
      <c r="L140" s="87">
        <f t="shared" si="48"/>
        <v>0.05601067600817382</v>
      </c>
      <c r="M140" s="87">
        <f t="shared" si="49"/>
        <v>0.3719738104174486</v>
      </c>
      <c r="N140" s="87">
        <f t="shared" si="50"/>
        <v>0.3018157554526878</v>
      </c>
      <c r="O140" s="87">
        <f t="shared" si="51"/>
        <v>0.051290712706951916</v>
      </c>
      <c r="P140" s="87">
        <f t="shared" si="52"/>
        <v>0.09209474957254264</v>
      </c>
      <c r="Q140" s="87">
        <f t="shared" si="53"/>
        <v>0.04293506818466158</v>
      </c>
      <c r="R140" s="87">
        <f t="shared" si="54"/>
        <v>0.055587805996913965</v>
      </c>
      <c r="S140" s="87">
        <f t="shared" si="55"/>
        <v>0.02829142166061971</v>
      </c>
      <c r="T140">
        <v>445978000</v>
      </c>
      <c r="U140" s="102">
        <v>361862000</v>
      </c>
      <c r="V140" s="102">
        <v>61495000</v>
      </c>
      <c r="W140" s="102">
        <v>110417000</v>
      </c>
      <c r="X140" s="102">
        <v>51477000</v>
      </c>
      <c r="Y140" s="102">
        <v>67154000</v>
      </c>
      <c r="Z140" s="102">
        <v>66647000</v>
      </c>
      <c r="AA140" s="102">
        <v>33920000</v>
      </c>
      <c r="AB140" s="102">
        <v>1198950000</v>
      </c>
    </row>
    <row r="141" spans="1:28" ht="12.75">
      <c r="A141" s="98" t="s">
        <v>29</v>
      </c>
      <c r="B141" s="110" t="s">
        <v>52</v>
      </c>
      <c r="C141" s="111" t="s">
        <v>53</v>
      </c>
      <c r="D141" s="98" t="s">
        <v>26</v>
      </c>
      <c r="E141" s="98">
        <v>15</v>
      </c>
      <c r="F141" s="99" t="s">
        <v>22</v>
      </c>
      <c r="G141" s="99"/>
      <c r="H141" s="99" t="s">
        <v>22</v>
      </c>
      <c r="I141" s="99"/>
      <c r="J141" s="100">
        <v>23586</v>
      </c>
      <c r="K141" s="101">
        <f t="shared" si="47"/>
        <v>15007.5892478589</v>
      </c>
      <c r="L141" s="87">
        <f t="shared" si="48"/>
        <v>0.0444886958785096</v>
      </c>
      <c r="M141" s="87">
        <f t="shared" si="49"/>
        <v>0.447248485981828</v>
      </c>
      <c r="N141" s="87">
        <f t="shared" si="50"/>
        <v>0.2378142543247283</v>
      </c>
      <c r="O141" s="87">
        <f t="shared" si="51"/>
        <v>0.012072976118124374</v>
      </c>
      <c r="P141" s="87">
        <f t="shared" si="52"/>
        <v>0.10595157921603363</v>
      </c>
      <c r="Q141" s="87">
        <f t="shared" si="53"/>
        <v>0.05550915612992569</v>
      </c>
      <c r="R141" s="87">
        <f t="shared" si="54"/>
        <v>0.04307607554359981</v>
      </c>
      <c r="S141" s="87">
        <f t="shared" si="55"/>
        <v>0.05383877680725061</v>
      </c>
      <c r="T141">
        <v>353969000</v>
      </c>
      <c r="U141" s="102">
        <v>188215000</v>
      </c>
      <c r="V141" s="102">
        <v>9555000</v>
      </c>
      <c r="W141" s="102">
        <v>83854000</v>
      </c>
      <c r="X141" s="102">
        <v>43932000</v>
      </c>
      <c r="Y141" s="102">
        <v>35210000</v>
      </c>
      <c r="Z141" s="102">
        <v>34092000</v>
      </c>
      <c r="AA141" s="102">
        <v>42610000</v>
      </c>
      <c r="AB141" s="102">
        <v>791437000</v>
      </c>
    </row>
    <row r="142" spans="1:28" ht="12.75">
      <c r="A142" s="98" t="s">
        <v>29</v>
      </c>
      <c r="B142" s="110" t="s">
        <v>54</v>
      </c>
      <c r="C142" s="111" t="s">
        <v>55</v>
      </c>
      <c r="D142" s="98" t="s">
        <v>26</v>
      </c>
      <c r="E142" s="98">
        <v>15</v>
      </c>
      <c r="F142" s="99" t="s">
        <v>22</v>
      </c>
      <c r="G142" s="99"/>
      <c r="H142" s="99" t="s">
        <v>22</v>
      </c>
      <c r="I142" s="99"/>
      <c r="J142" s="100">
        <v>35179</v>
      </c>
      <c r="K142" s="101">
        <f t="shared" si="47"/>
        <v>24201.029022996674</v>
      </c>
      <c r="L142" s="87">
        <f t="shared" si="48"/>
        <v>0.0515798612305977</v>
      </c>
      <c r="M142" s="87">
        <f t="shared" si="49"/>
        <v>0.41853418059293096</v>
      </c>
      <c r="N142" s="87">
        <f t="shared" si="50"/>
        <v>0.272953633085992</v>
      </c>
      <c r="O142" s="87">
        <f t="shared" si="51"/>
        <v>0.033564615670500834</v>
      </c>
      <c r="P142" s="87">
        <f t="shared" si="52"/>
        <v>0.12465993434164173</v>
      </c>
      <c r="Q142" s="87">
        <f t="shared" si="53"/>
        <v>0.028081778969857918</v>
      </c>
      <c r="R142" s="87">
        <f t="shared" si="54"/>
        <v>0.037527419099522855</v>
      </c>
      <c r="S142" s="87">
        <f t="shared" si="55"/>
        <v>0.03309857700895601</v>
      </c>
      <c r="T142">
        <v>851368000</v>
      </c>
      <c r="U142" s="102">
        <v>555233000</v>
      </c>
      <c r="V142" s="102">
        <v>68276000</v>
      </c>
      <c r="W142" s="102">
        <v>253579000</v>
      </c>
      <c r="X142" s="102">
        <v>57123000</v>
      </c>
      <c r="Y142" s="102">
        <v>104922000</v>
      </c>
      <c r="Z142" s="102">
        <v>76337000</v>
      </c>
      <c r="AA142" s="102">
        <v>67328000</v>
      </c>
      <c r="AB142" s="102">
        <v>2034166000</v>
      </c>
    </row>
    <row r="143" spans="1:28" ht="12.75">
      <c r="A143" s="98" t="s">
        <v>29</v>
      </c>
      <c r="B143" s="110" t="s">
        <v>58</v>
      </c>
      <c r="C143" s="111" t="s">
        <v>59</v>
      </c>
      <c r="D143" s="98" t="s">
        <v>26</v>
      </c>
      <c r="E143" s="98">
        <v>15</v>
      </c>
      <c r="F143" s="99" t="s">
        <v>22</v>
      </c>
      <c r="G143" s="99"/>
      <c r="H143" s="99" t="s">
        <v>22</v>
      </c>
      <c r="I143" s="99"/>
      <c r="J143" s="100">
        <v>23996</v>
      </c>
      <c r="K143" s="101">
        <f t="shared" si="47"/>
        <v>15638.439739956659</v>
      </c>
      <c r="L143" s="87">
        <f t="shared" si="48"/>
        <v>0.06505376606912106</v>
      </c>
      <c r="M143" s="87">
        <f t="shared" si="49"/>
        <v>0.3057471601510241</v>
      </c>
      <c r="N143" s="87">
        <f t="shared" si="50"/>
        <v>0.4078114382647549</v>
      </c>
      <c r="O143" s="87">
        <f t="shared" si="51"/>
        <v>0.008154941443137024</v>
      </c>
      <c r="P143" s="87">
        <f t="shared" si="52"/>
        <v>0.10654138903690377</v>
      </c>
      <c r="Q143" s="87">
        <f t="shared" si="53"/>
        <v>0.03486687622315974</v>
      </c>
      <c r="R143" s="87">
        <f t="shared" si="54"/>
        <v>0.0392144401696658</v>
      </c>
      <c r="S143" s="87">
        <f t="shared" si="55"/>
        <v>0.03260998864223362</v>
      </c>
      <c r="T143">
        <v>375260000</v>
      </c>
      <c r="U143" s="102">
        <v>500529000</v>
      </c>
      <c r="V143" s="102">
        <v>10009000</v>
      </c>
      <c r="W143" s="102">
        <v>130764000</v>
      </c>
      <c r="X143" s="102">
        <v>42794000</v>
      </c>
      <c r="Y143" s="102">
        <v>79844000</v>
      </c>
      <c r="Z143" s="102">
        <v>48130000</v>
      </c>
      <c r="AA143" s="102">
        <v>40024000</v>
      </c>
      <c r="AB143" s="102">
        <v>1227354000</v>
      </c>
    </row>
    <row r="144" spans="1:28" ht="12.75">
      <c r="A144" s="98" t="s">
        <v>29</v>
      </c>
      <c r="B144" s="110" t="s">
        <v>84</v>
      </c>
      <c r="C144" s="111" t="s">
        <v>85</v>
      </c>
      <c r="D144" s="98" t="s">
        <v>26</v>
      </c>
      <c r="E144" s="98">
        <v>15</v>
      </c>
      <c r="F144" s="99" t="s">
        <v>22</v>
      </c>
      <c r="G144" s="99"/>
      <c r="H144" s="99" t="s">
        <v>22</v>
      </c>
      <c r="I144" s="99"/>
      <c r="J144" s="100">
        <v>44371</v>
      </c>
      <c r="K144" s="101">
        <f t="shared" si="47"/>
        <v>11030.335128800343</v>
      </c>
      <c r="L144" s="87">
        <f t="shared" si="48"/>
        <v>0.08411858240091886</v>
      </c>
      <c r="M144" s="87">
        <f t="shared" si="49"/>
        <v>0.3402837117106344</v>
      </c>
      <c r="N144" s="87">
        <f t="shared" si="50"/>
        <v>0.29770609702765294</v>
      </c>
      <c r="O144" s="87">
        <f t="shared" si="51"/>
        <v>0.09971139359142205</v>
      </c>
      <c r="P144" s="87">
        <f t="shared" si="52"/>
        <v>0.07066372521276988</v>
      </c>
      <c r="Q144" s="87">
        <f t="shared" si="53"/>
        <v>0.022478065982475034</v>
      </c>
      <c r="R144" s="87">
        <f t="shared" si="54"/>
        <v>0.05588576998674121</v>
      </c>
      <c r="S144" s="87">
        <f t="shared" si="55"/>
        <v>0.029152654087385654</v>
      </c>
      <c r="T144">
        <v>489427000</v>
      </c>
      <c r="U144" s="102">
        <v>428188000</v>
      </c>
      <c r="V144" s="102">
        <v>143414000</v>
      </c>
      <c r="W144" s="102">
        <v>101635000</v>
      </c>
      <c r="X144" s="102">
        <v>32330000</v>
      </c>
      <c r="Y144" s="102">
        <v>120987000</v>
      </c>
      <c r="Z144" s="102">
        <v>80380000</v>
      </c>
      <c r="AA144" s="102">
        <v>41930000</v>
      </c>
      <c r="AB144" s="102">
        <v>1438291000</v>
      </c>
    </row>
    <row r="145" spans="1:28" ht="12.75">
      <c r="A145" s="98" t="s">
        <v>29</v>
      </c>
      <c r="B145" s="110" t="s">
        <v>100</v>
      </c>
      <c r="C145" s="111" t="s">
        <v>101</v>
      </c>
      <c r="D145" s="98" t="s">
        <v>26</v>
      </c>
      <c r="E145" s="98">
        <v>15</v>
      </c>
      <c r="F145" s="99" t="s">
        <v>22</v>
      </c>
      <c r="G145" s="99"/>
      <c r="H145" s="99" t="s">
        <v>22</v>
      </c>
      <c r="I145" s="99"/>
      <c r="J145" s="100">
        <v>38732</v>
      </c>
      <c r="K145" s="101">
        <f t="shared" si="47"/>
        <v>7968.571284725808</v>
      </c>
      <c r="L145" s="87">
        <f t="shared" si="48"/>
        <v>0.030922341685125372</v>
      </c>
      <c r="M145" s="87">
        <f t="shared" si="49"/>
        <v>0.25506397882514475</v>
      </c>
      <c r="N145" s="87">
        <f t="shared" si="50"/>
        <v>0.2703223488210627</v>
      </c>
      <c r="O145" s="87">
        <f t="shared" si="51"/>
        <v>0.11087958156320593</v>
      </c>
      <c r="P145" s="87">
        <f t="shared" si="52"/>
        <v>0.09779759642477474</v>
      </c>
      <c r="Q145" s="87">
        <f t="shared" si="53"/>
        <v>0.04318394773953797</v>
      </c>
      <c r="R145" s="87">
        <f t="shared" si="54"/>
        <v>0.0910394312205397</v>
      </c>
      <c r="S145" s="87">
        <f t="shared" si="55"/>
        <v>0.10079077372060882</v>
      </c>
      <c r="T145">
        <v>308638703</v>
      </c>
      <c r="U145" s="102">
        <v>327102006</v>
      </c>
      <c r="V145" s="102">
        <v>134169201</v>
      </c>
      <c r="W145" s="102">
        <v>118339420</v>
      </c>
      <c r="X145" s="102">
        <v>52254488</v>
      </c>
      <c r="Y145" s="102">
        <v>37417402</v>
      </c>
      <c r="Z145" s="102">
        <v>110161741</v>
      </c>
      <c r="AA145" s="102">
        <v>121961297</v>
      </c>
      <c r="AB145" s="102">
        <v>1210044258</v>
      </c>
    </row>
    <row r="146" spans="1:28" ht="12.75">
      <c r="A146" s="98" t="s">
        <v>29</v>
      </c>
      <c r="B146" s="110" t="s">
        <v>110</v>
      </c>
      <c r="C146" s="111" t="s">
        <v>111</v>
      </c>
      <c r="D146" s="98" t="s">
        <v>26</v>
      </c>
      <c r="E146" s="98">
        <v>15</v>
      </c>
      <c r="F146" s="99" t="s">
        <v>22</v>
      </c>
      <c r="G146" s="99"/>
      <c r="H146" s="99" t="s">
        <v>22</v>
      </c>
      <c r="I146" s="99"/>
      <c r="J146" s="100">
        <v>24339</v>
      </c>
      <c r="K146" s="101">
        <f t="shared" si="47"/>
        <v>7120.67525370804</v>
      </c>
      <c r="L146" s="87">
        <f t="shared" si="48"/>
        <v>0.0500245186692635</v>
      </c>
      <c r="M146" s="87">
        <f t="shared" si="49"/>
        <v>0.29233570836864126</v>
      </c>
      <c r="N146" s="87">
        <f t="shared" si="50"/>
        <v>0.25679489718044984</v>
      </c>
      <c r="O146" s="87">
        <f t="shared" si="51"/>
        <v>0.1169744877037283</v>
      </c>
      <c r="P146" s="87">
        <f t="shared" si="52"/>
        <v>0.1181388132831833</v>
      </c>
      <c r="Q146" s="87">
        <f t="shared" si="53"/>
        <v>0.043119127401885164</v>
      </c>
      <c r="R146" s="87">
        <f t="shared" si="54"/>
        <v>0.08101274609831187</v>
      </c>
      <c r="S146" s="87">
        <f t="shared" si="55"/>
        <v>0.04159970129453675</v>
      </c>
      <c r="T146">
        <v>173310115</v>
      </c>
      <c r="U146" s="102">
        <v>152239880</v>
      </c>
      <c r="V146" s="102">
        <v>69347881</v>
      </c>
      <c r="W146" s="102">
        <v>70038147</v>
      </c>
      <c r="X146" s="102">
        <v>25563011</v>
      </c>
      <c r="Y146" s="102">
        <v>29656846</v>
      </c>
      <c r="Z146" s="102">
        <v>48028099</v>
      </c>
      <c r="AA146" s="102">
        <v>24662225</v>
      </c>
      <c r="AB146" s="102">
        <v>592846204</v>
      </c>
    </row>
    <row r="147" spans="1:28" ht="12.75">
      <c r="A147" s="98" t="s">
        <v>29</v>
      </c>
      <c r="B147" s="110" t="s">
        <v>112</v>
      </c>
      <c r="C147" s="111" t="s">
        <v>113</v>
      </c>
      <c r="D147" s="98" t="s">
        <v>26</v>
      </c>
      <c r="E147" s="98">
        <v>15</v>
      </c>
      <c r="F147" s="99" t="s">
        <v>22</v>
      </c>
      <c r="G147" s="99" t="s">
        <v>22</v>
      </c>
      <c r="H147" s="99" t="s">
        <v>22</v>
      </c>
      <c r="I147" s="99"/>
      <c r="J147" s="100">
        <v>24947</v>
      </c>
      <c r="K147" s="101">
        <f t="shared" si="47"/>
        <v>10147.753236862147</v>
      </c>
      <c r="L147" s="87">
        <f t="shared" si="48"/>
        <v>0.07581100921972973</v>
      </c>
      <c r="M147" s="87">
        <f t="shared" si="49"/>
        <v>0.32980498779952394</v>
      </c>
      <c r="N147" s="87">
        <f t="shared" si="50"/>
        <v>0.2957205185560577</v>
      </c>
      <c r="O147" s="87">
        <f t="shared" si="51"/>
        <v>0.05950549314545599</v>
      </c>
      <c r="P147" s="87">
        <f t="shared" si="52"/>
        <v>0.10813152282524724</v>
      </c>
      <c r="Q147" s="87">
        <f t="shared" si="53"/>
        <v>0.03294584499858649</v>
      </c>
      <c r="R147" s="87">
        <f t="shared" si="54"/>
        <v>0.07280420743805636</v>
      </c>
      <c r="S147" s="87">
        <f t="shared" si="55"/>
        <v>0.025276416017342523</v>
      </c>
      <c r="T147">
        <v>253156000</v>
      </c>
      <c r="U147" s="102">
        <v>226993000</v>
      </c>
      <c r="V147" s="102">
        <v>45676000</v>
      </c>
      <c r="W147" s="102">
        <v>83001000</v>
      </c>
      <c r="X147" s="102">
        <v>25289000</v>
      </c>
      <c r="Y147" s="102">
        <v>58192000</v>
      </c>
      <c r="Z147" s="102">
        <v>55884000</v>
      </c>
      <c r="AA147" s="102">
        <v>19402000</v>
      </c>
      <c r="AB147" s="102">
        <v>767593000</v>
      </c>
    </row>
    <row r="148" spans="1:28" ht="12.75">
      <c r="A148" s="98" t="s">
        <v>29</v>
      </c>
      <c r="B148" s="110" t="s">
        <v>134</v>
      </c>
      <c r="C148" s="111" t="s">
        <v>135</v>
      </c>
      <c r="D148" s="98" t="s">
        <v>26</v>
      </c>
      <c r="E148" s="98">
        <v>15</v>
      </c>
      <c r="F148" s="99" t="s">
        <v>22</v>
      </c>
      <c r="G148" s="99"/>
      <c r="H148" s="99" t="s">
        <v>22</v>
      </c>
      <c r="I148" s="99"/>
      <c r="J148" s="100">
        <v>31422</v>
      </c>
      <c r="K148" s="101">
        <f t="shared" si="47"/>
        <v>10008.044745719559</v>
      </c>
      <c r="L148" s="87">
        <f t="shared" si="48"/>
        <v>0.06953202527816314</v>
      </c>
      <c r="M148" s="87">
        <f t="shared" si="49"/>
        <v>0.3246167013845288</v>
      </c>
      <c r="N148" s="87">
        <f t="shared" si="50"/>
        <v>0.28754567713589124</v>
      </c>
      <c r="O148" s="87">
        <f t="shared" si="51"/>
        <v>0.06408972737915465</v>
      </c>
      <c r="P148" s="87">
        <f t="shared" si="52"/>
        <v>0.10628104627487354</v>
      </c>
      <c r="Q148" s="87">
        <f t="shared" si="53"/>
        <v>0.03145879312077489</v>
      </c>
      <c r="R148" s="87">
        <f t="shared" si="54"/>
        <v>0.08303296394962699</v>
      </c>
      <c r="S148" s="87">
        <f t="shared" si="55"/>
        <v>0.03344306547698673</v>
      </c>
      <c r="T148">
        <v>314472782</v>
      </c>
      <c r="U148" s="102">
        <v>278560187</v>
      </c>
      <c r="V148" s="102">
        <v>62086993</v>
      </c>
      <c r="W148" s="102">
        <v>102959879</v>
      </c>
      <c r="X148" s="102">
        <v>30475740</v>
      </c>
      <c r="Y148" s="102">
        <v>67359225</v>
      </c>
      <c r="Z148" s="102">
        <v>80438274</v>
      </c>
      <c r="AA148" s="102">
        <v>32398006</v>
      </c>
      <c r="AB148" s="102">
        <v>968751086</v>
      </c>
    </row>
    <row r="149" spans="1:28" ht="12.75">
      <c r="A149" s="98" t="s">
        <v>29</v>
      </c>
      <c r="B149" s="110" t="s">
        <v>138</v>
      </c>
      <c r="C149" s="111" t="s">
        <v>139</v>
      </c>
      <c r="D149" s="98" t="s">
        <v>26</v>
      </c>
      <c r="E149" s="98">
        <v>15</v>
      </c>
      <c r="F149" s="99" t="s">
        <v>22</v>
      </c>
      <c r="G149" s="99"/>
      <c r="H149" s="99" t="s">
        <v>22</v>
      </c>
      <c r="I149" s="99"/>
      <c r="J149" s="100">
        <v>37676</v>
      </c>
      <c r="K149" s="101">
        <f t="shared" si="47"/>
        <v>16043.980252680753</v>
      </c>
      <c r="L149" s="87">
        <f t="shared" si="48"/>
        <v>0.0562628403190061</v>
      </c>
      <c r="M149" s="87">
        <f t="shared" si="49"/>
        <v>0.3371871257376472</v>
      </c>
      <c r="N149" s="87">
        <f t="shared" si="50"/>
        <v>0.2900429688742021</v>
      </c>
      <c r="O149" s="87">
        <f t="shared" si="51"/>
        <v>0.05432330019696624</v>
      </c>
      <c r="P149" s="87">
        <f t="shared" si="52"/>
        <v>0.08464472165618987</v>
      </c>
      <c r="Q149" s="87">
        <f t="shared" si="53"/>
        <v>0.029850621383583246</v>
      </c>
      <c r="R149" s="87">
        <f t="shared" si="54"/>
        <v>0.10958987400519776</v>
      </c>
      <c r="S149" s="87">
        <f t="shared" si="55"/>
        <v>0.038098547827207445</v>
      </c>
      <c r="T149">
        <v>604473000</v>
      </c>
      <c r="U149" s="102">
        <v>519958000</v>
      </c>
      <c r="V149" s="102">
        <v>97385000</v>
      </c>
      <c r="W149" s="102">
        <v>151742000</v>
      </c>
      <c r="X149" s="102">
        <v>53513000</v>
      </c>
      <c r="Y149" s="102">
        <v>100862000</v>
      </c>
      <c r="Z149" s="102">
        <v>196461000</v>
      </c>
      <c r="AA149" s="102">
        <v>68299000</v>
      </c>
      <c r="AB149" s="102">
        <v>1792693000</v>
      </c>
    </row>
    <row r="150" spans="1:28" ht="12.75">
      <c r="A150" s="98" t="s">
        <v>29</v>
      </c>
      <c r="B150" s="110" t="s">
        <v>140</v>
      </c>
      <c r="C150" s="111" t="s">
        <v>141</v>
      </c>
      <c r="D150" s="98" t="s">
        <v>26</v>
      </c>
      <c r="E150" s="98">
        <v>15</v>
      </c>
      <c r="F150" s="99" t="s">
        <v>22</v>
      </c>
      <c r="G150" s="99"/>
      <c r="H150" s="99" t="s">
        <v>22</v>
      </c>
      <c r="I150" s="99"/>
      <c r="J150" s="100">
        <v>40990</v>
      </c>
      <c r="K150" s="101">
        <f t="shared" si="47"/>
        <v>10256.767699438888</v>
      </c>
      <c r="L150" s="87">
        <f t="shared" si="48"/>
        <v>0.05481780320174593</v>
      </c>
      <c r="M150" s="87">
        <f t="shared" si="49"/>
        <v>0.37831408951397877</v>
      </c>
      <c r="N150" s="87">
        <f t="shared" si="50"/>
        <v>0.2123442863860915</v>
      </c>
      <c r="O150" s="87">
        <f t="shared" si="51"/>
        <v>0.15460311007768576</v>
      </c>
      <c r="P150" s="87">
        <f t="shared" si="52"/>
        <v>0.059752861076008204</v>
      </c>
      <c r="Q150" s="87">
        <f t="shared" si="53"/>
        <v>0.02213363722164776</v>
      </c>
      <c r="R150" s="87">
        <f t="shared" si="54"/>
        <v>0.09210569519828454</v>
      </c>
      <c r="S150" s="87">
        <f t="shared" si="55"/>
        <v>0.025928517324557494</v>
      </c>
      <c r="T150">
        <v>420424908</v>
      </c>
      <c r="U150" s="102">
        <v>235980709</v>
      </c>
      <c r="V150" s="102">
        <v>171812259</v>
      </c>
      <c r="W150" s="102">
        <v>66404059</v>
      </c>
      <c r="X150" s="102">
        <v>24597372</v>
      </c>
      <c r="Y150" s="102">
        <v>60919671</v>
      </c>
      <c r="Z150" s="102">
        <v>102358145</v>
      </c>
      <c r="AA150" s="102">
        <v>28814667</v>
      </c>
      <c r="AB150" s="102">
        <v>1111311790</v>
      </c>
    </row>
    <row r="151" spans="1:28" ht="12.75">
      <c r="A151" s="98" t="s">
        <v>29</v>
      </c>
      <c r="B151" s="110" t="s">
        <v>148</v>
      </c>
      <c r="C151" s="111" t="s">
        <v>149</v>
      </c>
      <c r="D151" s="98" t="s">
        <v>26</v>
      </c>
      <c r="E151" s="98">
        <v>15</v>
      </c>
      <c r="F151" s="99" t="s">
        <v>22</v>
      </c>
      <c r="G151" s="99"/>
      <c r="H151" s="99" t="s">
        <v>22</v>
      </c>
      <c r="I151" s="99"/>
      <c r="J151" s="100">
        <v>41521</v>
      </c>
      <c r="K151" s="101">
        <f t="shared" si="47"/>
        <v>12520.867753666818</v>
      </c>
      <c r="L151" s="87">
        <f t="shared" si="48"/>
        <v>0.0558708146629573</v>
      </c>
      <c r="M151" s="87">
        <f t="shared" si="49"/>
        <v>0.2978615680284148</v>
      </c>
      <c r="N151" s="87">
        <f t="shared" si="50"/>
        <v>0.2578654038661295</v>
      </c>
      <c r="O151" s="87">
        <f t="shared" si="51"/>
        <v>0.0968571579769735</v>
      </c>
      <c r="P151" s="87">
        <f t="shared" si="52"/>
        <v>0.14155965327862577</v>
      </c>
      <c r="Q151" s="87">
        <f t="shared" si="53"/>
        <v>0.03530342612127609</v>
      </c>
      <c r="R151" s="87">
        <f t="shared" si="54"/>
        <v>0.08100505168006043</v>
      </c>
      <c r="S151" s="87">
        <f t="shared" si="55"/>
        <v>0.03367692438556262</v>
      </c>
      <c r="T151">
        <v>519878950</v>
      </c>
      <c r="U151" s="102">
        <v>450070804</v>
      </c>
      <c r="V151" s="102">
        <v>169051677</v>
      </c>
      <c r="W151" s="102">
        <v>247074117</v>
      </c>
      <c r="X151" s="102">
        <v>61617577</v>
      </c>
      <c r="Y151" s="102">
        <v>97515301</v>
      </c>
      <c r="Z151" s="102">
        <v>141383870</v>
      </c>
      <c r="AA151" s="102">
        <v>58778728</v>
      </c>
      <c r="AB151" s="102">
        <v>1745371024</v>
      </c>
    </row>
    <row r="152" spans="1:28" ht="12.75">
      <c r="A152" s="98" t="s">
        <v>29</v>
      </c>
      <c r="B152" s="110" t="s">
        <v>158</v>
      </c>
      <c r="C152" s="111" t="s">
        <v>159</v>
      </c>
      <c r="D152" s="98" t="s">
        <v>26</v>
      </c>
      <c r="E152" s="98">
        <v>15</v>
      </c>
      <c r="F152" s="99" t="s">
        <v>22</v>
      </c>
      <c r="G152" s="99" t="s">
        <v>22</v>
      </c>
      <c r="H152" s="99" t="s">
        <v>22</v>
      </c>
      <c r="I152" s="99"/>
      <c r="J152" s="100">
        <v>24554</v>
      </c>
      <c r="K152" s="101">
        <f t="shared" si="47"/>
        <v>7876.894151665716</v>
      </c>
      <c r="L152" s="87">
        <f t="shared" si="48"/>
        <v>0.0725886714269191</v>
      </c>
      <c r="M152" s="87">
        <f t="shared" si="49"/>
        <v>0.3220026679457541</v>
      </c>
      <c r="N152" s="87">
        <f t="shared" si="50"/>
        <v>0.23727600775284038</v>
      </c>
      <c r="O152" s="87">
        <f t="shared" si="51"/>
        <v>0.1411327634090143</v>
      </c>
      <c r="P152" s="87">
        <f t="shared" si="52"/>
        <v>0.08777124945385367</v>
      </c>
      <c r="Q152" s="87">
        <f t="shared" si="53"/>
        <v>0.0475955813333008</v>
      </c>
      <c r="R152" s="87">
        <f t="shared" si="54"/>
        <v>0.06536629090077209</v>
      </c>
      <c r="S152" s="87">
        <f t="shared" si="55"/>
        <v>0.026266767777545552</v>
      </c>
      <c r="T152">
        <v>193409259</v>
      </c>
      <c r="U152" s="102">
        <v>142518623</v>
      </c>
      <c r="V152" s="102">
        <v>84770674</v>
      </c>
      <c r="W152" s="102">
        <v>52719353</v>
      </c>
      <c r="X152" s="102">
        <v>28588043</v>
      </c>
      <c r="Y152" s="102">
        <v>43600015</v>
      </c>
      <c r="Z152" s="102">
        <v>39261929</v>
      </c>
      <c r="AA152" s="102">
        <v>15777000</v>
      </c>
      <c r="AB152" s="102">
        <v>600644896</v>
      </c>
    </row>
    <row r="153" spans="1:28" ht="12.75">
      <c r="A153" s="98" t="s">
        <v>29</v>
      </c>
      <c r="B153" s="110" t="s">
        <v>190</v>
      </c>
      <c r="C153" s="111" t="s">
        <v>191</v>
      </c>
      <c r="D153" s="98" t="s">
        <v>26</v>
      </c>
      <c r="E153" s="98">
        <v>15</v>
      </c>
      <c r="F153" s="99" t="s">
        <v>22</v>
      </c>
      <c r="G153" s="99"/>
      <c r="H153" s="99" t="s">
        <v>22</v>
      </c>
      <c r="I153" s="99"/>
      <c r="J153" s="100">
        <v>24266</v>
      </c>
      <c r="K153" s="101">
        <f t="shared" si="47"/>
        <v>9989.665746311712</v>
      </c>
      <c r="L153" s="87">
        <f t="shared" si="48"/>
        <v>0.13366323279731165</v>
      </c>
      <c r="M153" s="87">
        <f t="shared" si="49"/>
        <v>0.41710627963235647</v>
      </c>
      <c r="N153" s="87">
        <f t="shared" si="50"/>
        <v>0.168226039595455</v>
      </c>
      <c r="O153" s="87">
        <f t="shared" si="51"/>
        <v>0.01671291899227759</v>
      </c>
      <c r="P153" s="87">
        <f t="shared" si="52"/>
        <v>0.11198474935796426</v>
      </c>
      <c r="Q153" s="87">
        <f t="shared" si="53"/>
        <v>0.030866671779924245</v>
      </c>
      <c r="R153" s="87">
        <f t="shared" si="54"/>
        <v>0.09684243037921975</v>
      </c>
      <c r="S153" s="87">
        <f t="shared" si="55"/>
        <v>0.024597677465490995</v>
      </c>
      <c r="T153">
        <v>242409229</v>
      </c>
      <c r="U153" s="102">
        <v>97767755</v>
      </c>
      <c r="V153" s="102">
        <v>9713030</v>
      </c>
      <c r="W153" s="102">
        <v>65082062</v>
      </c>
      <c r="X153" s="102">
        <v>17938752</v>
      </c>
      <c r="Y153" s="102">
        <v>77680924</v>
      </c>
      <c r="Z153" s="102">
        <v>56281816</v>
      </c>
      <c r="AA153" s="102">
        <v>14295407</v>
      </c>
      <c r="AB153" s="102">
        <v>581168975</v>
      </c>
    </row>
    <row r="154" spans="1:28" ht="12.75">
      <c r="A154" s="98" t="s">
        <v>29</v>
      </c>
      <c r="B154" s="110" t="s">
        <v>192</v>
      </c>
      <c r="C154" s="111" t="s">
        <v>193</v>
      </c>
      <c r="D154" s="98" t="s">
        <v>26</v>
      </c>
      <c r="E154" s="98">
        <v>15</v>
      </c>
      <c r="F154" s="99" t="s">
        <v>22</v>
      </c>
      <c r="G154" s="99"/>
      <c r="H154" s="99" t="s">
        <v>22</v>
      </c>
      <c r="I154" s="99"/>
      <c r="J154" s="100">
        <v>18084</v>
      </c>
      <c r="K154" s="101">
        <f t="shared" si="47"/>
        <v>11766.382437513825</v>
      </c>
      <c r="L154" s="87">
        <f t="shared" si="48"/>
        <v>0.1446202558278521</v>
      </c>
      <c r="M154" s="87">
        <f t="shared" si="49"/>
        <v>0.39031965872166463</v>
      </c>
      <c r="N154" s="87">
        <f t="shared" si="50"/>
        <v>0.1818991981961352</v>
      </c>
      <c r="O154" s="87">
        <f t="shared" si="51"/>
        <v>0.022837336255267245</v>
      </c>
      <c r="P154" s="87">
        <f t="shared" si="52"/>
        <v>0.06818497843890216</v>
      </c>
      <c r="Q154" s="87">
        <f t="shared" si="53"/>
        <v>0.03953885453255364</v>
      </c>
      <c r="R154" s="87">
        <f t="shared" si="54"/>
        <v>0.1344939124750393</v>
      </c>
      <c r="S154" s="87">
        <f t="shared" si="55"/>
        <v>0.018105805552585737</v>
      </c>
      <c r="T154">
        <v>212783260</v>
      </c>
      <c r="U154" s="102">
        <v>99162580</v>
      </c>
      <c r="V154" s="102">
        <v>12449803</v>
      </c>
      <c r="W154" s="102">
        <v>37171128</v>
      </c>
      <c r="X154" s="102">
        <v>21554657</v>
      </c>
      <c r="Y154" s="102">
        <v>78839917</v>
      </c>
      <c r="Z154" s="102">
        <v>73319528</v>
      </c>
      <c r="AA154" s="102">
        <v>9870403</v>
      </c>
      <c r="AB154" s="102">
        <v>545151276</v>
      </c>
    </row>
    <row r="155" spans="1:28" ht="12.75">
      <c r="A155" s="98" t="s">
        <v>29</v>
      </c>
      <c r="B155" s="110" t="s">
        <v>196</v>
      </c>
      <c r="C155" s="111" t="s">
        <v>197</v>
      </c>
      <c r="D155" s="98" t="s">
        <v>26</v>
      </c>
      <c r="E155" s="98">
        <v>15</v>
      </c>
      <c r="F155" s="99" t="s">
        <v>22</v>
      </c>
      <c r="G155" s="99"/>
      <c r="H155" s="99" t="s">
        <v>22</v>
      </c>
      <c r="I155" s="99"/>
      <c r="J155" s="100">
        <v>23965</v>
      </c>
      <c r="K155" s="101">
        <f t="shared" si="47"/>
        <v>24033.00947214688</v>
      </c>
      <c r="L155" s="87">
        <f t="shared" si="48"/>
        <v>0.054434704184486045</v>
      </c>
      <c r="M155" s="87">
        <f t="shared" si="49"/>
        <v>0.46498027723159996</v>
      </c>
      <c r="N155" s="87">
        <f t="shared" si="50"/>
        <v>0.21895339672942046</v>
      </c>
      <c r="O155" s="87">
        <f t="shared" si="51"/>
        <v>0.06701183900715281</v>
      </c>
      <c r="P155" s="87">
        <f t="shared" si="52"/>
        <v>0.060859640260392894</v>
      </c>
      <c r="Q155" s="87">
        <f t="shared" si="53"/>
        <v>0.017480799868216625</v>
      </c>
      <c r="R155" s="87">
        <f t="shared" si="54"/>
        <v>0.07496849048992532</v>
      </c>
      <c r="S155" s="87">
        <f t="shared" si="55"/>
        <v>0.04131085222880585</v>
      </c>
      <c r="T155">
        <v>575951072</v>
      </c>
      <c r="U155" s="102">
        <v>271208156</v>
      </c>
      <c r="V155" s="102">
        <v>83004683</v>
      </c>
      <c r="W155" s="102">
        <v>75384219</v>
      </c>
      <c r="X155" s="102">
        <v>21652715</v>
      </c>
      <c r="Y155" s="102">
        <v>67425927</v>
      </c>
      <c r="Z155" s="102">
        <v>92860245</v>
      </c>
      <c r="AA155" s="102">
        <v>51169976</v>
      </c>
      <c r="AB155" s="102">
        <v>1238656993</v>
      </c>
    </row>
    <row r="156" spans="1:28" ht="12.75">
      <c r="A156" s="98" t="s">
        <v>29</v>
      </c>
      <c r="B156" s="110" t="s">
        <v>216</v>
      </c>
      <c r="C156" s="111" t="s">
        <v>217</v>
      </c>
      <c r="D156" s="98" t="s">
        <v>26</v>
      </c>
      <c r="E156" s="98">
        <v>15</v>
      </c>
      <c r="F156" s="99" t="s">
        <v>22</v>
      </c>
      <c r="G156" s="99"/>
      <c r="H156" s="99" t="s">
        <v>22</v>
      </c>
      <c r="I156" s="99"/>
      <c r="J156" s="100">
        <v>46578</v>
      </c>
      <c r="K156" s="101">
        <f t="shared" si="47"/>
        <v>12603.565417149728</v>
      </c>
      <c r="L156" s="87">
        <f t="shared" si="48"/>
        <v>0.059688582797685096</v>
      </c>
      <c r="M156" s="87">
        <f t="shared" si="49"/>
        <v>0.42156453204544597</v>
      </c>
      <c r="N156" s="87">
        <f t="shared" si="50"/>
        <v>0.23890847596076895</v>
      </c>
      <c r="O156" s="87">
        <f t="shared" si="51"/>
        <v>0.06742945173632883</v>
      </c>
      <c r="P156" s="87">
        <f t="shared" si="52"/>
        <v>0.07242511200459059</v>
      </c>
      <c r="Q156" s="87">
        <f t="shared" si="53"/>
        <v>0.047076851438240884</v>
      </c>
      <c r="R156" s="87">
        <f t="shared" si="54"/>
        <v>0.05639229224819492</v>
      </c>
      <c r="S156" s="87">
        <f t="shared" si="55"/>
        <v>0.03651470176874477</v>
      </c>
      <c r="T156">
        <v>587048870</v>
      </c>
      <c r="U156" s="102">
        <v>332691534</v>
      </c>
      <c r="V156" s="102">
        <v>93898752</v>
      </c>
      <c r="W156" s="102">
        <v>100855449</v>
      </c>
      <c r="X156" s="102">
        <v>65556778</v>
      </c>
      <c r="Y156" s="102">
        <v>83119220</v>
      </c>
      <c r="Z156" s="102">
        <v>78528977</v>
      </c>
      <c r="AA156" s="102">
        <v>50848477</v>
      </c>
      <c r="AB156" s="102">
        <v>1392548057</v>
      </c>
    </row>
    <row r="157" spans="1:28" ht="12.75">
      <c r="A157" s="98" t="s">
        <v>29</v>
      </c>
      <c r="B157" s="110" t="s">
        <v>234</v>
      </c>
      <c r="C157" s="111" t="s">
        <v>235</v>
      </c>
      <c r="D157" s="98" t="s">
        <v>26</v>
      </c>
      <c r="E157" s="98">
        <v>15</v>
      </c>
      <c r="F157" s="99" t="s">
        <v>22</v>
      </c>
      <c r="G157" s="99"/>
      <c r="H157" s="99" t="s">
        <v>22</v>
      </c>
      <c r="I157" s="99"/>
      <c r="J157" s="100">
        <v>23542</v>
      </c>
      <c r="K157" s="101">
        <f t="shared" si="47"/>
        <v>0</v>
      </c>
      <c r="L157" s="87">
        <f t="shared" si="48"/>
      </c>
      <c r="M157" s="87"/>
      <c r="N157" s="87"/>
      <c r="O157" s="87"/>
      <c r="P157" s="87"/>
      <c r="Q157" s="87"/>
      <c r="R157" s="87"/>
      <c r="S157" s="87"/>
      <c r="U157" s="102"/>
      <c r="V157" s="102"/>
      <c r="W157" s="102"/>
      <c r="X157" s="102"/>
      <c r="Y157" s="102"/>
      <c r="Z157" s="102"/>
      <c r="AA157" s="102"/>
      <c r="AB157" s="102">
        <v>0</v>
      </c>
    </row>
    <row r="158" spans="1:28" ht="12.75">
      <c r="A158" s="98" t="s">
        <v>29</v>
      </c>
      <c r="B158" s="110" t="s">
        <v>284</v>
      </c>
      <c r="C158" s="111" t="s">
        <v>285</v>
      </c>
      <c r="D158" s="98" t="s">
        <v>26</v>
      </c>
      <c r="E158" s="98">
        <v>15</v>
      </c>
      <c r="F158" s="99" t="s">
        <v>22</v>
      </c>
      <c r="G158" s="99" t="s">
        <v>22</v>
      </c>
      <c r="H158" s="99" t="s">
        <v>22</v>
      </c>
      <c r="I158" s="99"/>
      <c r="J158" s="100">
        <v>20766</v>
      </c>
      <c r="K158" s="101">
        <f t="shared" si="47"/>
        <v>11000.695848983916</v>
      </c>
      <c r="L158" s="87">
        <f t="shared" si="48"/>
        <v>0.07178828162968379</v>
      </c>
      <c r="M158" s="87">
        <f aca="true" t="shared" si="56" ref="M158:M187">T158/AB158</f>
        <v>0.28082190321659356</v>
      </c>
      <c r="N158" s="87">
        <f aca="true" t="shared" si="57" ref="N158:N187">U158/AB158</f>
        <v>0.37556829889995097</v>
      </c>
      <c r="O158" s="87">
        <f aca="true" t="shared" si="58" ref="O158:O187">V158/AB158</f>
        <v>0.029688792326862213</v>
      </c>
      <c r="P158" s="87">
        <f aca="true" t="shared" si="59" ref="P158:P187">W158/AB158</f>
        <v>0.11754240314183183</v>
      </c>
      <c r="Q158" s="87">
        <f aca="true" t="shared" si="60" ref="Q158:Q187">X158/AB158</f>
        <v>0.030458695700162054</v>
      </c>
      <c r="R158" s="87">
        <f aca="true" t="shared" si="61" ref="R158:R187">Z158/AB158</f>
        <v>0.06215065737697741</v>
      </c>
      <c r="S158" s="87">
        <f aca="true" t="shared" si="62" ref="S158:S187">AA158/AB158</f>
        <v>0.03198096770793819</v>
      </c>
      <c r="T158">
        <v>228440450</v>
      </c>
      <c r="U158" s="102">
        <v>305513887</v>
      </c>
      <c r="V158" s="102">
        <v>24150969</v>
      </c>
      <c r="W158" s="102">
        <v>95617326</v>
      </c>
      <c r="X158" s="102">
        <v>24777263</v>
      </c>
      <c r="Y158" s="102">
        <v>58397679</v>
      </c>
      <c r="Z158" s="102">
        <v>50557752</v>
      </c>
      <c r="AA158" s="102">
        <v>26015587</v>
      </c>
      <c r="AB158" s="102">
        <v>813470913</v>
      </c>
    </row>
    <row r="159" spans="1:28" ht="12.75">
      <c r="A159" s="98" t="s">
        <v>29</v>
      </c>
      <c r="B159" s="110" t="s">
        <v>288</v>
      </c>
      <c r="C159" s="111" t="s">
        <v>289</v>
      </c>
      <c r="D159" s="98" t="s">
        <v>26</v>
      </c>
      <c r="E159" s="98">
        <v>15</v>
      </c>
      <c r="F159" s="99" t="s">
        <v>22</v>
      </c>
      <c r="G159" s="99" t="s">
        <v>22</v>
      </c>
      <c r="H159" s="99" t="s">
        <v>22</v>
      </c>
      <c r="I159" s="99"/>
      <c r="J159" s="100">
        <v>35370</v>
      </c>
      <c r="K159" s="101">
        <f t="shared" si="47"/>
        <v>18339.975487701442</v>
      </c>
      <c r="L159" s="87">
        <f t="shared" si="48"/>
        <v>0.06130119329369689</v>
      </c>
      <c r="M159" s="87">
        <f t="shared" si="56"/>
        <v>0.36776731444851385</v>
      </c>
      <c r="N159" s="87">
        <f t="shared" si="57"/>
        <v>0.32593541303075796</v>
      </c>
      <c r="O159" s="87">
        <f t="shared" si="58"/>
        <v>0.016844970472003864</v>
      </c>
      <c r="P159" s="87">
        <f t="shared" si="59"/>
        <v>0.10270577397640399</v>
      </c>
      <c r="Q159" s="87">
        <f t="shared" si="60"/>
        <v>0.013435739873337429</v>
      </c>
      <c r="R159" s="87">
        <f t="shared" si="61"/>
        <v>0.08162366789566432</v>
      </c>
      <c r="S159" s="87">
        <f t="shared" si="62"/>
        <v>0.030385927009621734</v>
      </c>
      <c r="T159">
        <v>648684933</v>
      </c>
      <c r="U159" s="102">
        <v>574899898</v>
      </c>
      <c r="V159" s="102">
        <v>29711935</v>
      </c>
      <c r="W159" s="102">
        <v>181157176</v>
      </c>
      <c r="X159" s="102">
        <v>23698577</v>
      </c>
      <c r="Y159" s="102">
        <v>108125869</v>
      </c>
      <c r="Z159" s="102">
        <v>143971586</v>
      </c>
      <c r="AA159" s="102">
        <v>53596098</v>
      </c>
      <c r="AB159" s="102">
        <v>1763846072</v>
      </c>
    </row>
    <row r="160" spans="1:28" ht="12.75">
      <c r="A160" s="98" t="s">
        <v>29</v>
      </c>
      <c r="B160" s="110" t="s">
        <v>292</v>
      </c>
      <c r="C160" s="111" t="s">
        <v>293</v>
      </c>
      <c r="D160" s="98" t="s">
        <v>26</v>
      </c>
      <c r="E160" s="98">
        <v>15</v>
      </c>
      <c r="F160" s="99" t="s">
        <v>22</v>
      </c>
      <c r="G160" s="99"/>
      <c r="H160" s="99" t="s">
        <v>22</v>
      </c>
      <c r="I160" s="99"/>
      <c r="J160" s="100">
        <v>37769</v>
      </c>
      <c r="K160" s="101">
        <f t="shared" si="47"/>
        <v>10316.114061796712</v>
      </c>
      <c r="L160" s="87">
        <f t="shared" si="48"/>
        <v>0.03096537743765616</v>
      </c>
      <c r="M160" s="87">
        <f t="shared" si="56"/>
        <v>0.2510498133006774</v>
      </c>
      <c r="N160" s="87">
        <f t="shared" si="57"/>
        <v>0.4111772107743296</v>
      </c>
      <c r="O160" s="87">
        <f t="shared" si="58"/>
        <v>0.07397327221790406</v>
      </c>
      <c r="P160" s="87">
        <f t="shared" si="59"/>
        <v>0.09292810976127786</v>
      </c>
      <c r="Q160" s="87">
        <f t="shared" si="60"/>
        <v>0.04194943924378475</v>
      </c>
      <c r="R160" s="87">
        <f t="shared" si="61"/>
        <v>0.07019796488957103</v>
      </c>
      <c r="S160" s="87">
        <f t="shared" si="62"/>
        <v>0.02775881237479917</v>
      </c>
      <c r="T160">
        <v>389629312</v>
      </c>
      <c r="U160" s="102">
        <v>638147034</v>
      </c>
      <c r="V160" s="102">
        <v>114806519</v>
      </c>
      <c r="W160" s="102">
        <v>144224427</v>
      </c>
      <c r="X160" s="102">
        <v>65105530</v>
      </c>
      <c r="Y160" s="102">
        <v>48058266</v>
      </c>
      <c r="Z160" s="102">
        <v>108947242</v>
      </c>
      <c r="AA160" s="102">
        <v>43081677</v>
      </c>
      <c r="AB160" s="102">
        <v>1552000007</v>
      </c>
    </row>
    <row r="161" spans="1:28" ht="12.75">
      <c r="A161" s="98" t="s">
        <v>29</v>
      </c>
      <c r="B161" s="110" t="s">
        <v>300</v>
      </c>
      <c r="C161" s="111" t="s">
        <v>301</v>
      </c>
      <c r="D161" s="98" t="s">
        <v>26</v>
      </c>
      <c r="E161" s="98">
        <v>15</v>
      </c>
      <c r="F161" s="99" t="s">
        <v>22</v>
      </c>
      <c r="G161" s="99"/>
      <c r="H161" s="99" t="s">
        <v>22</v>
      </c>
      <c r="I161" s="99"/>
      <c r="J161" s="100">
        <v>37150</v>
      </c>
      <c r="K161" s="101">
        <f t="shared" si="47"/>
        <v>10487.75938088829</v>
      </c>
      <c r="L161" s="87">
        <f t="shared" si="48"/>
        <v>0.0940146359288225</v>
      </c>
      <c r="M161" s="87">
        <f t="shared" si="56"/>
        <v>0.42877286351738386</v>
      </c>
      <c r="N161" s="87">
        <f t="shared" si="57"/>
        <v>0.21056213462563977</v>
      </c>
      <c r="O161" s="87">
        <f t="shared" si="58"/>
        <v>0.09631376021921638</v>
      </c>
      <c r="P161" s="87">
        <f t="shared" si="59"/>
        <v>0.046815173111903946</v>
      </c>
      <c r="Q161" s="87">
        <f t="shared" si="60"/>
        <v>0.0270411210508488</v>
      </c>
      <c r="R161" s="87">
        <f t="shared" si="61"/>
        <v>0.07618724019693798</v>
      </c>
      <c r="S161" s="87">
        <f t="shared" si="62"/>
        <v>0.020293071349246756</v>
      </c>
      <c r="T161">
        <v>389620261</v>
      </c>
      <c r="U161" s="102">
        <v>191335042</v>
      </c>
      <c r="V161" s="102">
        <v>87519047</v>
      </c>
      <c r="W161" s="102">
        <v>42540332</v>
      </c>
      <c r="X161" s="102">
        <v>24571911</v>
      </c>
      <c r="Y161" s="102">
        <v>85429863</v>
      </c>
      <c r="Z161" s="102">
        <v>69230343</v>
      </c>
      <c r="AA161" s="102">
        <v>18440047</v>
      </c>
      <c r="AB161" s="102">
        <v>908686846</v>
      </c>
    </row>
    <row r="162" spans="1:28" ht="12.75">
      <c r="A162" s="98" t="s">
        <v>29</v>
      </c>
      <c r="B162" s="110" t="s">
        <v>30</v>
      </c>
      <c r="C162" s="111" t="s">
        <v>31</v>
      </c>
      <c r="D162" s="98" t="s">
        <v>26</v>
      </c>
      <c r="E162" s="98">
        <v>15</v>
      </c>
      <c r="F162" s="99" t="s">
        <v>22</v>
      </c>
      <c r="G162" s="99"/>
      <c r="H162" s="99"/>
      <c r="I162" s="99"/>
      <c r="J162" s="100">
        <v>13331</v>
      </c>
      <c r="K162" s="101">
        <f t="shared" si="47"/>
        <v>16372.861450753882</v>
      </c>
      <c r="L162" s="87">
        <f t="shared" si="48"/>
        <v>0.09945949610469047</v>
      </c>
      <c r="M162" s="87">
        <f t="shared" si="56"/>
        <v>0.2859894964480483</v>
      </c>
      <c r="N162" s="87">
        <f t="shared" si="57"/>
        <v>0.31469564553309276</v>
      </c>
      <c r="O162" s="87">
        <f t="shared" si="58"/>
        <v>0.08809422938554158</v>
      </c>
      <c r="P162" s="87">
        <f t="shared" si="59"/>
        <v>0.0999144343948536</v>
      </c>
      <c r="Q162" s="87">
        <f t="shared" si="60"/>
        <v>0.025632397641914727</v>
      </c>
      <c r="R162" s="87">
        <f t="shared" si="61"/>
        <v>0.06035840646152624</v>
      </c>
      <c r="S162" s="87">
        <f t="shared" si="62"/>
        <v>0.025855894030332352</v>
      </c>
      <c r="T162">
        <v>218266616</v>
      </c>
      <c r="U162" s="102">
        <v>240175092</v>
      </c>
      <c r="V162" s="102">
        <v>67233341</v>
      </c>
      <c r="W162" s="102">
        <v>76254498</v>
      </c>
      <c r="X162" s="102">
        <v>19562595</v>
      </c>
      <c r="Y162" s="102">
        <v>75907290</v>
      </c>
      <c r="Z162" s="102">
        <v>46065416</v>
      </c>
      <c r="AA162" s="102">
        <v>19733167</v>
      </c>
      <c r="AB162" s="102">
        <v>763198015</v>
      </c>
    </row>
    <row r="163" spans="1:28" ht="12.75">
      <c r="A163" s="98" t="s">
        <v>29</v>
      </c>
      <c r="B163" s="110" t="s">
        <v>82</v>
      </c>
      <c r="C163" s="111" t="s">
        <v>83</v>
      </c>
      <c r="D163" s="98" t="s">
        <v>26</v>
      </c>
      <c r="E163" s="98">
        <v>15</v>
      </c>
      <c r="F163" s="99" t="s">
        <v>22</v>
      </c>
      <c r="G163" s="99"/>
      <c r="H163" s="99"/>
      <c r="I163" s="99"/>
      <c r="J163" s="100">
        <v>34268</v>
      </c>
      <c r="K163" s="101">
        <f aca="true" t="shared" si="63" ref="K163:K191">IF(J163&gt;0,T163/J163,"")</f>
        <v>5925.4458678650635</v>
      </c>
      <c r="L163" s="87">
        <f aca="true" t="shared" si="64" ref="L163:L191">IF(AB163&gt;0,Y163/AB163,"")</f>
        <v>0.08612093399212994</v>
      </c>
      <c r="M163" s="87">
        <f t="shared" si="56"/>
        <v>0.3633788296846897</v>
      </c>
      <c r="N163" s="87">
        <f t="shared" si="57"/>
        <v>0.1669697576856278</v>
      </c>
      <c r="O163" s="87">
        <f t="shared" si="58"/>
        <v>0.09103245572835154</v>
      </c>
      <c r="P163" s="87">
        <f t="shared" si="59"/>
        <v>0.06644880157721803</v>
      </c>
      <c r="Q163" s="87">
        <f t="shared" si="60"/>
        <v>0.04589091916992389</v>
      </c>
      <c r="R163" s="87">
        <f t="shared" si="61"/>
        <v>0.07341389785027859</v>
      </c>
      <c r="S163" s="87">
        <f t="shared" si="62"/>
        <v>0.10674440431178049</v>
      </c>
      <c r="T163">
        <v>203053179</v>
      </c>
      <c r="U163" s="102">
        <v>93301363</v>
      </c>
      <c r="V163" s="102">
        <v>50868207</v>
      </c>
      <c r="W163" s="102">
        <v>37131058</v>
      </c>
      <c r="X163" s="102">
        <v>25643478</v>
      </c>
      <c r="Y163" s="102">
        <v>48123688</v>
      </c>
      <c r="Z163" s="102">
        <v>41023098</v>
      </c>
      <c r="AA163" s="102">
        <v>59647918</v>
      </c>
      <c r="AB163" s="102">
        <v>558791989</v>
      </c>
    </row>
    <row r="164" spans="1:28" ht="12.75">
      <c r="A164" s="98" t="s">
        <v>29</v>
      </c>
      <c r="B164" s="110" t="s">
        <v>86</v>
      </c>
      <c r="C164" s="111" t="s">
        <v>87</v>
      </c>
      <c r="D164" s="98" t="s">
        <v>26</v>
      </c>
      <c r="E164" s="98">
        <v>15</v>
      </c>
      <c r="F164" s="99" t="s">
        <v>22</v>
      </c>
      <c r="G164" s="99"/>
      <c r="H164" s="99"/>
      <c r="I164" s="99"/>
      <c r="J164" s="100">
        <v>32880</v>
      </c>
      <c r="K164" s="101">
        <f t="shared" si="63"/>
        <v>7038.915267639903</v>
      </c>
      <c r="L164" s="87">
        <f t="shared" si="64"/>
        <v>0.09075168548765285</v>
      </c>
      <c r="M164" s="87">
        <f t="shared" si="56"/>
        <v>0.34202566271122786</v>
      </c>
      <c r="N164" s="87">
        <f t="shared" si="57"/>
        <v>0.26476481680498776</v>
      </c>
      <c r="O164" s="87">
        <f t="shared" si="58"/>
        <v>0.012276523375083405</v>
      </c>
      <c r="P164" s="87">
        <f t="shared" si="59"/>
        <v>0.11761992876772173</v>
      </c>
      <c r="Q164" s="87">
        <f t="shared" si="60"/>
        <v>0.039731097120989343</v>
      </c>
      <c r="R164" s="87">
        <f t="shared" si="61"/>
        <v>0.05139455776843991</v>
      </c>
      <c r="S164" s="87">
        <f t="shared" si="62"/>
        <v>0.08143572796389716</v>
      </c>
      <c r="T164">
        <v>231439534</v>
      </c>
      <c r="U164" s="102">
        <v>179159205</v>
      </c>
      <c r="V164" s="102">
        <v>8307192</v>
      </c>
      <c r="W164" s="102">
        <v>79590231</v>
      </c>
      <c r="X164" s="102">
        <v>26884961</v>
      </c>
      <c r="Y164" s="102">
        <v>61409216</v>
      </c>
      <c r="Z164" s="102">
        <v>34777310</v>
      </c>
      <c r="AA164" s="102">
        <v>55105359</v>
      </c>
      <c r="AB164" s="102">
        <v>676673008</v>
      </c>
    </row>
    <row r="165" spans="1:28" ht="12.75">
      <c r="A165" s="98" t="s">
        <v>29</v>
      </c>
      <c r="B165" s="110" t="s">
        <v>92</v>
      </c>
      <c r="C165" s="111" t="s">
        <v>93</v>
      </c>
      <c r="D165" s="98" t="s">
        <v>26</v>
      </c>
      <c r="E165" s="98">
        <v>15</v>
      </c>
      <c r="F165" s="99" t="s">
        <v>22</v>
      </c>
      <c r="G165" s="99"/>
      <c r="H165" s="99"/>
      <c r="I165" s="99"/>
      <c r="J165" s="100">
        <v>30388</v>
      </c>
      <c r="K165" s="101">
        <f t="shared" si="63"/>
        <v>6300.715578517836</v>
      </c>
      <c r="L165" s="87">
        <f t="shared" si="64"/>
        <v>0.06106913891963174</v>
      </c>
      <c r="M165" s="87">
        <f t="shared" si="56"/>
        <v>0.2325421146080562</v>
      </c>
      <c r="N165" s="87">
        <f t="shared" si="57"/>
        <v>0.31745064865271355</v>
      </c>
      <c r="O165" s="87">
        <f t="shared" si="58"/>
        <v>0.15103265394621318</v>
      </c>
      <c r="P165" s="87">
        <f t="shared" si="59"/>
        <v>0.10079168308205318</v>
      </c>
      <c r="Q165" s="87">
        <f t="shared" si="60"/>
        <v>0.03015582740161781</v>
      </c>
      <c r="R165" s="87">
        <f t="shared" si="61"/>
        <v>0.08275029524437404</v>
      </c>
      <c r="S165" s="87">
        <f t="shared" si="62"/>
        <v>0.0242076381453403</v>
      </c>
      <c r="T165">
        <v>191466145</v>
      </c>
      <c r="U165" s="102">
        <v>261376534</v>
      </c>
      <c r="V165" s="102">
        <v>124354421</v>
      </c>
      <c r="W165" s="102">
        <v>82987957</v>
      </c>
      <c r="X165" s="102">
        <v>24829137</v>
      </c>
      <c r="Y165" s="102">
        <v>50281957</v>
      </c>
      <c r="Z165" s="102">
        <v>68133379</v>
      </c>
      <c r="AA165" s="102">
        <v>19931629</v>
      </c>
      <c r="AB165" s="102">
        <v>823361159</v>
      </c>
    </row>
    <row r="166" spans="1:28" ht="12.75">
      <c r="A166" s="98" t="s">
        <v>29</v>
      </c>
      <c r="B166" s="110" t="s">
        <v>94</v>
      </c>
      <c r="C166" s="111" t="s">
        <v>95</v>
      </c>
      <c r="D166" s="98" t="s">
        <v>26</v>
      </c>
      <c r="E166" s="98">
        <v>15</v>
      </c>
      <c r="F166" s="99" t="s">
        <v>22</v>
      </c>
      <c r="G166" s="99"/>
      <c r="H166" s="99"/>
      <c r="I166" s="99"/>
      <c r="J166" s="100">
        <v>17103</v>
      </c>
      <c r="K166" s="101">
        <f t="shared" si="63"/>
        <v>11557.34046658481</v>
      </c>
      <c r="L166" s="87">
        <f t="shared" si="64"/>
        <v>0.014357778235866227</v>
      </c>
      <c r="M166" s="87">
        <f t="shared" si="56"/>
        <v>0.33983873299840917</v>
      </c>
      <c r="N166" s="87">
        <f t="shared" si="57"/>
        <v>0.39660203206737593</v>
      </c>
      <c r="O166" s="87">
        <f t="shared" si="58"/>
        <v>0.05197711108906632</v>
      </c>
      <c r="P166" s="87">
        <f t="shared" si="59"/>
        <v>0.08150749917346363</v>
      </c>
      <c r="Q166" s="87">
        <f t="shared" si="60"/>
        <v>0.03598914697148995</v>
      </c>
      <c r="R166" s="87">
        <f t="shared" si="61"/>
        <v>0.05641863297504436</v>
      </c>
      <c r="S166" s="87">
        <f t="shared" si="62"/>
        <v>0.023309066489284425</v>
      </c>
      <c r="T166">
        <v>197665194</v>
      </c>
      <c r="U166" s="102">
        <v>230681232</v>
      </c>
      <c r="V166" s="102">
        <v>30232180</v>
      </c>
      <c r="W166" s="102">
        <v>47408356</v>
      </c>
      <c r="X166" s="102">
        <v>20932875</v>
      </c>
      <c r="Y166" s="102">
        <v>8351117</v>
      </c>
      <c r="Z166" s="102">
        <v>32815565</v>
      </c>
      <c r="AA166" s="102">
        <v>13557581</v>
      </c>
      <c r="AB166" s="102">
        <v>581644100</v>
      </c>
    </row>
    <row r="167" spans="1:28" ht="12.75">
      <c r="A167" s="98" t="s">
        <v>29</v>
      </c>
      <c r="B167" s="110" t="s">
        <v>98</v>
      </c>
      <c r="C167" s="111" t="s">
        <v>99</v>
      </c>
      <c r="D167" s="98" t="s">
        <v>26</v>
      </c>
      <c r="E167" s="98">
        <v>15</v>
      </c>
      <c r="F167" s="99" t="s">
        <v>22</v>
      </c>
      <c r="G167" s="99"/>
      <c r="H167" s="99"/>
      <c r="I167" s="99"/>
      <c r="J167" s="100">
        <v>22039</v>
      </c>
      <c r="K167" s="101">
        <f t="shared" si="63"/>
        <v>15957.996596941784</v>
      </c>
      <c r="L167" s="87">
        <f t="shared" si="64"/>
        <v>0.033307412413655924</v>
      </c>
      <c r="M167" s="87">
        <f t="shared" si="56"/>
        <v>0.36320284761176846</v>
      </c>
      <c r="N167" s="87">
        <f t="shared" si="57"/>
        <v>0.23165946291222134</v>
      </c>
      <c r="O167" s="87">
        <f t="shared" si="58"/>
        <v>0.13254502289384965</v>
      </c>
      <c r="P167" s="87">
        <f t="shared" si="59"/>
        <v>0.07785100629097247</v>
      </c>
      <c r="Q167" s="87">
        <f t="shared" si="60"/>
        <v>0.023922056409062194</v>
      </c>
      <c r="R167" s="87">
        <f t="shared" si="61"/>
        <v>0.08442676855987158</v>
      </c>
      <c r="S167" s="87">
        <f t="shared" si="62"/>
        <v>0.05308542290859842</v>
      </c>
      <c r="T167">
        <v>351698287</v>
      </c>
      <c r="U167" s="102">
        <v>224321579</v>
      </c>
      <c r="V167" s="102">
        <v>128346619</v>
      </c>
      <c r="W167" s="102">
        <v>75385052</v>
      </c>
      <c r="X167" s="102">
        <v>23164318</v>
      </c>
      <c r="Y167" s="102">
        <v>32252390</v>
      </c>
      <c r="Z167" s="102">
        <v>81752525</v>
      </c>
      <c r="AA167" s="102">
        <v>51403926</v>
      </c>
      <c r="AB167" s="102">
        <v>968324696</v>
      </c>
    </row>
    <row r="168" spans="1:28" ht="12.75">
      <c r="A168" s="98" t="s">
        <v>29</v>
      </c>
      <c r="B168" s="110" t="s">
        <v>116</v>
      </c>
      <c r="C168" s="111" t="s">
        <v>117</v>
      </c>
      <c r="D168" s="98" t="s">
        <v>26</v>
      </c>
      <c r="E168" s="98">
        <v>15</v>
      </c>
      <c r="F168" s="99" t="s">
        <v>22</v>
      </c>
      <c r="G168" s="99"/>
      <c r="H168" s="99"/>
      <c r="I168" s="99"/>
      <c r="J168" s="100">
        <v>20231</v>
      </c>
      <c r="K168" s="101">
        <f t="shared" si="63"/>
        <v>6908.013049280807</v>
      </c>
      <c r="L168" s="87">
        <f t="shared" si="64"/>
        <v>0.05129383067111016</v>
      </c>
      <c r="M168" s="87">
        <f t="shared" si="56"/>
        <v>0.3362524856651326</v>
      </c>
      <c r="N168" s="87">
        <f t="shared" si="57"/>
        <v>0.24333558558672355</v>
      </c>
      <c r="O168" s="87">
        <f t="shared" si="58"/>
        <v>0.13227074178967504</v>
      </c>
      <c r="P168" s="87">
        <f t="shared" si="59"/>
        <v>0.08949769985524803</v>
      </c>
      <c r="Q168" s="87">
        <f t="shared" si="60"/>
        <v>0.04655379848031963</v>
      </c>
      <c r="R168" s="87">
        <f t="shared" si="61"/>
        <v>0.07730914979563826</v>
      </c>
      <c r="S168" s="87">
        <f t="shared" si="62"/>
        <v>0.02348670815615274</v>
      </c>
      <c r="T168">
        <v>139756012</v>
      </c>
      <c r="U168" s="102">
        <v>101137129</v>
      </c>
      <c r="V168" s="102">
        <v>54975449</v>
      </c>
      <c r="W168" s="102">
        <v>37197767</v>
      </c>
      <c r="X168" s="102">
        <v>19349071</v>
      </c>
      <c r="Y168" s="102">
        <v>21319162</v>
      </c>
      <c r="Z168" s="102">
        <v>32131862</v>
      </c>
      <c r="AA168" s="102">
        <v>9761738</v>
      </c>
      <c r="AB168" s="102">
        <v>415628190</v>
      </c>
    </row>
    <row r="169" spans="1:28" ht="12.75">
      <c r="A169" s="98" t="s">
        <v>29</v>
      </c>
      <c r="B169" s="110" t="s">
        <v>120</v>
      </c>
      <c r="C169" s="111" t="s">
        <v>121</v>
      </c>
      <c r="D169" s="98" t="s">
        <v>26</v>
      </c>
      <c r="E169" s="98">
        <v>15</v>
      </c>
      <c r="F169" s="99" t="s">
        <v>22</v>
      </c>
      <c r="G169" s="99" t="s">
        <v>22</v>
      </c>
      <c r="H169" s="99"/>
      <c r="I169" s="99"/>
      <c r="J169" s="100">
        <v>22841</v>
      </c>
      <c r="K169" s="101">
        <f t="shared" si="63"/>
        <v>10302.038045619718</v>
      </c>
      <c r="L169" s="87">
        <f t="shared" si="64"/>
        <v>0.06817660249642427</v>
      </c>
      <c r="M169" s="87">
        <f t="shared" si="56"/>
        <v>0.2971156430374602</v>
      </c>
      <c r="N169" s="87">
        <f t="shared" si="57"/>
        <v>0.27772527592365237</v>
      </c>
      <c r="O169" s="87">
        <f t="shared" si="58"/>
        <v>0.17241640685819587</v>
      </c>
      <c r="P169" s="87">
        <f t="shared" si="59"/>
        <v>0.06880611673474928</v>
      </c>
      <c r="Q169" s="87">
        <f t="shared" si="60"/>
        <v>0.023617902311119335</v>
      </c>
      <c r="R169" s="87">
        <f t="shared" si="61"/>
        <v>0.05754863402205933</v>
      </c>
      <c r="S169" s="87">
        <f t="shared" si="62"/>
        <v>0.0345934186163394</v>
      </c>
      <c r="T169">
        <v>235308851</v>
      </c>
      <c r="U169" s="102">
        <v>219952120</v>
      </c>
      <c r="V169" s="102">
        <v>136549884</v>
      </c>
      <c r="W169" s="102">
        <v>54492884</v>
      </c>
      <c r="X169" s="102">
        <v>18704843</v>
      </c>
      <c r="Y169" s="102">
        <v>53994323</v>
      </c>
      <c r="Z169" s="102">
        <v>45577213</v>
      </c>
      <c r="AA169" s="102">
        <v>27397203</v>
      </c>
      <c r="AB169" s="102">
        <v>791977321</v>
      </c>
    </row>
    <row r="170" spans="1:28" ht="12.75">
      <c r="A170" s="98" t="s">
        <v>29</v>
      </c>
      <c r="B170" s="110" t="s">
        <v>124</v>
      </c>
      <c r="C170" s="111" t="s">
        <v>125</v>
      </c>
      <c r="D170" s="98" t="s">
        <v>26</v>
      </c>
      <c r="E170" s="98">
        <v>15</v>
      </c>
      <c r="F170" s="99" t="s">
        <v>22</v>
      </c>
      <c r="G170" s="99"/>
      <c r="H170" s="99"/>
      <c r="I170" s="99"/>
      <c r="J170" s="100">
        <v>30035</v>
      </c>
      <c r="K170" s="101">
        <f t="shared" si="63"/>
        <v>7174.319360745797</v>
      </c>
      <c r="L170" s="87">
        <f t="shared" si="64"/>
        <v>0.057277239136672375</v>
      </c>
      <c r="M170" s="87">
        <f t="shared" si="56"/>
        <v>0.3149974292151209</v>
      </c>
      <c r="N170" s="87">
        <f t="shared" si="57"/>
        <v>0.2773558672047081</v>
      </c>
      <c r="O170" s="87">
        <f t="shared" si="58"/>
        <v>0.10222531355067639</v>
      </c>
      <c r="P170" s="87">
        <f t="shared" si="59"/>
        <v>0.08557984545586217</v>
      </c>
      <c r="Q170" s="87">
        <f t="shared" si="60"/>
        <v>0.02151282664653465</v>
      </c>
      <c r="R170" s="87">
        <f t="shared" si="61"/>
        <v>0.11566253245787675</v>
      </c>
      <c r="S170" s="87">
        <f t="shared" si="62"/>
        <v>0.02538894633254864</v>
      </c>
      <c r="T170">
        <v>215480682</v>
      </c>
      <c r="U170" s="102">
        <v>189731172</v>
      </c>
      <c r="V170" s="102">
        <v>69929397</v>
      </c>
      <c r="W170" s="102">
        <v>58542711</v>
      </c>
      <c r="X170" s="102">
        <v>14716306</v>
      </c>
      <c r="Y170" s="102">
        <v>39181712</v>
      </c>
      <c r="Z170" s="102">
        <v>79121412</v>
      </c>
      <c r="AA170" s="102">
        <v>17367848</v>
      </c>
      <c r="AB170" s="102">
        <v>684071240</v>
      </c>
    </row>
    <row r="171" spans="1:28" ht="12.75">
      <c r="A171" s="98" t="s">
        <v>29</v>
      </c>
      <c r="B171" s="110" t="s">
        <v>144</v>
      </c>
      <c r="C171" s="111" t="s">
        <v>145</v>
      </c>
      <c r="D171" s="98" t="s">
        <v>26</v>
      </c>
      <c r="E171" s="98">
        <v>15</v>
      </c>
      <c r="F171" s="99" t="s">
        <v>22</v>
      </c>
      <c r="G171" s="99"/>
      <c r="H171" s="99"/>
      <c r="I171" s="99"/>
      <c r="J171" s="100">
        <v>23348</v>
      </c>
      <c r="K171" s="101">
        <f t="shared" si="63"/>
        <v>10208.315872879904</v>
      </c>
      <c r="L171" s="87">
        <f t="shared" si="64"/>
        <v>0.08338602507021116</v>
      </c>
      <c r="M171" s="87">
        <f t="shared" si="56"/>
        <v>0.37586033426876725</v>
      </c>
      <c r="N171" s="87">
        <f t="shared" si="57"/>
        <v>0.23434003892876454</v>
      </c>
      <c r="O171" s="87">
        <f t="shared" si="58"/>
        <v>0.07546976391807916</v>
      </c>
      <c r="P171" s="87">
        <f t="shared" si="59"/>
        <v>0.08944898526595849</v>
      </c>
      <c r="Q171" s="87">
        <f t="shared" si="60"/>
        <v>0.047666261421793414</v>
      </c>
      <c r="R171" s="87">
        <f t="shared" si="61"/>
        <v>0.09174491731269291</v>
      </c>
      <c r="S171" s="87">
        <f t="shared" si="62"/>
        <v>0.002083673813733066</v>
      </c>
      <c r="T171">
        <v>238343759</v>
      </c>
      <c r="U171" s="102">
        <v>148601703</v>
      </c>
      <c r="V171" s="102">
        <v>47857530</v>
      </c>
      <c r="W171" s="102">
        <v>56722153</v>
      </c>
      <c r="X171" s="102">
        <v>30226536</v>
      </c>
      <c r="Y171" s="102">
        <v>52877457</v>
      </c>
      <c r="Z171" s="102">
        <v>58178069</v>
      </c>
      <c r="AA171" s="102">
        <v>1321317</v>
      </c>
      <c r="AB171" s="102">
        <v>634128524</v>
      </c>
    </row>
    <row r="172" spans="1:28" ht="12.75">
      <c r="A172" s="98" t="s">
        <v>29</v>
      </c>
      <c r="B172" s="110" t="s">
        <v>200</v>
      </c>
      <c r="C172" s="111" t="s">
        <v>201</v>
      </c>
      <c r="D172" s="98" t="s">
        <v>26</v>
      </c>
      <c r="E172" s="98">
        <v>15</v>
      </c>
      <c r="F172" s="99" t="s">
        <v>22</v>
      </c>
      <c r="G172" s="99"/>
      <c r="H172" s="99"/>
      <c r="I172" s="99"/>
      <c r="J172" s="100">
        <v>25494</v>
      </c>
      <c r="K172" s="101">
        <f t="shared" si="63"/>
        <v>9973.748293716168</v>
      </c>
      <c r="L172" s="87">
        <f t="shared" si="64"/>
        <v>0.07179969608155158</v>
      </c>
      <c r="M172" s="87">
        <f t="shared" si="56"/>
        <v>0.34089746230845325</v>
      </c>
      <c r="N172" s="87">
        <f t="shared" si="57"/>
        <v>0.251512632400931</v>
      </c>
      <c r="O172" s="87">
        <f t="shared" si="58"/>
        <v>0.13106259360768477</v>
      </c>
      <c r="P172" s="87">
        <f t="shared" si="59"/>
        <v>0.08166324395320655</v>
      </c>
      <c r="Q172" s="87">
        <f t="shared" si="60"/>
        <v>0.019835096121496282</v>
      </c>
      <c r="R172" s="87">
        <f t="shared" si="61"/>
        <v>0.0769286830571358</v>
      </c>
      <c r="S172" s="87">
        <f t="shared" si="62"/>
        <v>0.02630059246954077</v>
      </c>
      <c r="T172">
        <v>254270739</v>
      </c>
      <c r="U172" s="102">
        <v>187599821</v>
      </c>
      <c r="V172" s="102">
        <v>97757790</v>
      </c>
      <c r="W172" s="102">
        <v>60911493</v>
      </c>
      <c r="X172" s="102">
        <v>14794726</v>
      </c>
      <c r="Y172" s="102">
        <v>53554408</v>
      </c>
      <c r="Z172" s="102">
        <v>57380049</v>
      </c>
      <c r="AA172" s="102">
        <v>19617251</v>
      </c>
      <c r="AB172" s="102">
        <v>745886277</v>
      </c>
    </row>
    <row r="173" spans="1:28" ht="12.75">
      <c r="A173" s="98" t="s">
        <v>29</v>
      </c>
      <c r="B173" s="110" t="s">
        <v>210</v>
      </c>
      <c r="C173" s="111" t="s">
        <v>211</v>
      </c>
      <c r="D173" s="98" t="s">
        <v>26</v>
      </c>
      <c r="E173" s="98">
        <v>15</v>
      </c>
      <c r="F173" s="99" t="s">
        <v>22</v>
      </c>
      <c r="G173" s="99"/>
      <c r="H173" s="99"/>
      <c r="I173" s="99"/>
      <c r="J173" s="100">
        <v>23283</v>
      </c>
      <c r="K173" s="101">
        <f t="shared" si="63"/>
        <v>10414.639135850191</v>
      </c>
      <c r="L173" s="87">
        <f t="shared" si="64"/>
        <v>0.08404144854498448</v>
      </c>
      <c r="M173" s="87">
        <f t="shared" si="56"/>
        <v>0.3720051615745369</v>
      </c>
      <c r="N173" s="87">
        <f t="shared" si="57"/>
        <v>0.22068275367737455</v>
      </c>
      <c r="O173" s="87">
        <f t="shared" si="58"/>
        <v>0.07331528934852395</v>
      </c>
      <c r="P173" s="87">
        <f t="shared" si="59"/>
        <v>0.08921819422055526</v>
      </c>
      <c r="Q173" s="87">
        <f t="shared" si="60"/>
        <v>0.05137280771158874</v>
      </c>
      <c r="R173" s="87">
        <f t="shared" si="61"/>
        <v>0.08130264763094645</v>
      </c>
      <c r="S173" s="87">
        <f t="shared" si="62"/>
        <v>0.028061697291489662</v>
      </c>
      <c r="T173">
        <v>242484043</v>
      </c>
      <c r="U173" s="102">
        <v>143847591</v>
      </c>
      <c r="V173" s="102">
        <v>47789089</v>
      </c>
      <c r="W173" s="102">
        <v>58155076</v>
      </c>
      <c r="X173" s="102">
        <v>33486326</v>
      </c>
      <c r="Y173" s="102">
        <v>54780719</v>
      </c>
      <c r="Z173" s="102">
        <v>52995487</v>
      </c>
      <c r="AA173" s="102">
        <v>18291450</v>
      </c>
      <c r="AB173" s="102">
        <v>651829781</v>
      </c>
    </row>
    <row r="174" spans="1:28" ht="12.75">
      <c r="A174" s="98" t="s">
        <v>29</v>
      </c>
      <c r="B174" s="110" t="s">
        <v>228</v>
      </c>
      <c r="C174" s="111" t="s">
        <v>229</v>
      </c>
      <c r="D174" s="98" t="s">
        <v>26</v>
      </c>
      <c r="E174" s="98">
        <v>15</v>
      </c>
      <c r="F174" s="99" t="s">
        <v>22</v>
      </c>
      <c r="G174" s="99"/>
      <c r="H174" s="99"/>
      <c r="I174" s="99"/>
      <c r="J174" s="100">
        <v>17419</v>
      </c>
      <c r="K174" s="101">
        <f t="shared" si="63"/>
        <v>7337.197313278604</v>
      </c>
      <c r="L174" s="87">
        <f t="shared" si="64"/>
        <v>0.07667912538719936</v>
      </c>
      <c r="M174" s="87">
        <f t="shared" si="56"/>
        <v>0.2907477537706671</v>
      </c>
      <c r="N174" s="87">
        <f t="shared" si="57"/>
        <v>0.34051730674355923</v>
      </c>
      <c r="O174" s="87">
        <f t="shared" si="58"/>
        <v>0.09941658192613764</v>
      </c>
      <c r="P174" s="87">
        <f t="shared" si="59"/>
        <v>0.07105640601477713</v>
      </c>
      <c r="Q174" s="87">
        <f t="shared" si="60"/>
        <v>0.03554370874863722</v>
      </c>
      <c r="R174" s="87">
        <f t="shared" si="61"/>
        <v>0.04831745713923979</v>
      </c>
      <c r="S174" s="87">
        <f t="shared" si="62"/>
        <v>0.03772166026978252</v>
      </c>
      <c r="T174">
        <v>127806640</v>
      </c>
      <c r="U174" s="102">
        <v>149684296</v>
      </c>
      <c r="V174" s="102">
        <v>43701453</v>
      </c>
      <c r="W174" s="102">
        <v>31234912</v>
      </c>
      <c r="X174" s="102">
        <v>15624272</v>
      </c>
      <c r="Y174" s="102">
        <v>33706542</v>
      </c>
      <c r="Z174" s="102">
        <v>21239345</v>
      </c>
      <c r="AA174" s="102">
        <v>16581654</v>
      </c>
      <c r="AB174" s="102">
        <v>439579114</v>
      </c>
    </row>
    <row r="175" spans="1:28" ht="12.75">
      <c r="A175" s="98" t="s">
        <v>29</v>
      </c>
      <c r="B175" s="110" t="s">
        <v>242</v>
      </c>
      <c r="C175" s="111" t="s">
        <v>243</v>
      </c>
      <c r="D175" s="98" t="s">
        <v>26</v>
      </c>
      <c r="E175" s="98">
        <v>15</v>
      </c>
      <c r="F175" s="99" t="s">
        <v>22</v>
      </c>
      <c r="G175" s="99" t="s">
        <v>22</v>
      </c>
      <c r="H175" s="99"/>
      <c r="I175" s="99"/>
      <c r="J175" s="100">
        <v>22312</v>
      </c>
      <c r="K175" s="101">
        <f t="shared" si="63"/>
        <v>8810.399919325922</v>
      </c>
      <c r="L175" s="87">
        <f t="shared" si="64"/>
        <v>0.06357110067557678</v>
      </c>
      <c r="M175" s="87">
        <f t="shared" si="56"/>
        <v>0.3829805460869709</v>
      </c>
      <c r="N175" s="87">
        <f t="shared" si="57"/>
        <v>0.1654040025142045</v>
      </c>
      <c r="O175" s="87">
        <f t="shared" si="58"/>
        <v>0.09633223541857584</v>
      </c>
      <c r="P175" s="87">
        <f t="shared" si="59"/>
        <v>0.09965256343410527</v>
      </c>
      <c r="Q175" s="87">
        <f t="shared" si="60"/>
        <v>0.03396479285697065</v>
      </c>
      <c r="R175" s="87">
        <f t="shared" si="61"/>
        <v>0.09449322487153179</v>
      </c>
      <c r="S175" s="87">
        <f t="shared" si="62"/>
        <v>0.06360153414206425</v>
      </c>
      <c r="T175">
        <v>196577643</v>
      </c>
      <c r="U175" s="102">
        <v>84899166</v>
      </c>
      <c r="V175" s="102">
        <v>49445759</v>
      </c>
      <c r="W175" s="102">
        <v>51150029</v>
      </c>
      <c r="X175" s="102">
        <v>17433572</v>
      </c>
      <c r="Y175" s="102">
        <v>32630005</v>
      </c>
      <c r="Z175" s="102">
        <v>48501825</v>
      </c>
      <c r="AA175" s="102">
        <v>32645626</v>
      </c>
      <c r="AB175" s="102">
        <v>513283625</v>
      </c>
    </row>
    <row r="176" spans="1:28" ht="12.75">
      <c r="A176" s="98" t="s">
        <v>29</v>
      </c>
      <c r="B176" s="110" t="s">
        <v>248</v>
      </c>
      <c r="C176" s="111" t="s">
        <v>249</v>
      </c>
      <c r="D176" s="98" t="s">
        <v>26</v>
      </c>
      <c r="E176" s="98">
        <v>15</v>
      </c>
      <c r="F176" s="99" t="s">
        <v>22</v>
      </c>
      <c r="G176" s="99" t="s">
        <v>22</v>
      </c>
      <c r="H176" s="99"/>
      <c r="I176" s="99"/>
      <c r="J176" s="100">
        <v>25432</v>
      </c>
      <c r="K176" s="101">
        <f t="shared" si="63"/>
        <v>14836.773828247877</v>
      </c>
      <c r="L176" s="87">
        <f t="shared" si="64"/>
        <v>0.06953309308860375</v>
      </c>
      <c r="M176" s="87">
        <f t="shared" si="56"/>
        <v>0.38953121637914284</v>
      </c>
      <c r="N176" s="87">
        <f t="shared" si="57"/>
        <v>0.19812857797228725</v>
      </c>
      <c r="O176" s="87">
        <f t="shared" si="58"/>
        <v>0.11875731309493837</v>
      </c>
      <c r="P176" s="87">
        <f t="shared" si="59"/>
        <v>0.07728283510428363</v>
      </c>
      <c r="Q176" s="87">
        <f t="shared" si="60"/>
        <v>0.0432041679450936</v>
      </c>
      <c r="R176" s="87">
        <f t="shared" si="61"/>
        <v>0.07472225792709551</v>
      </c>
      <c r="S176" s="87">
        <f t="shared" si="62"/>
        <v>0.028840538488555008</v>
      </c>
      <c r="T176">
        <v>377328832</v>
      </c>
      <c r="U176" s="102">
        <v>191922038</v>
      </c>
      <c r="V176" s="102">
        <v>115037143</v>
      </c>
      <c r="W176" s="102">
        <v>74861887</v>
      </c>
      <c r="X176" s="102">
        <v>41850762</v>
      </c>
      <c r="Y176" s="102">
        <v>67354912</v>
      </c>
      <c r="Z176" s="102">
        <v>72381522</v>
      </c>
      <c r="AA176" s="102">
        <v>27937085</v>
      </c>
      <c r="AB176" s="102">
        <v>968674181</v>
      </c>
    </row>
    <row r="177" spans="1:28" ht="12.75">
      <c r="A177" s="98" t="s">
        <v>29</v>
      </c>
      <c r="B177" s="110" t="s">
        <v>280</v>
      </c>
      <c r="C177" s="111" t="s">
        <v>281</v>
      </c>
      <c r="D177" s="98" t="s">
        <v>26</v>
      </c>
      <c r="E177" s="98">
        <v>15</v>
      </c>
      <c r="F177" s="99" t="s">
        <v>22</v>
      </c>
      <c r="G177" s="99"/>
      <c r="H177" s="99"/>
      <c r="I177" s="99"/>
      <c r="J177" s="100">
        <v>25804</v>
      </c>
      <c r="K177" s="101">
        <f t="shared" si="63"/>
        <v>7958.2892962331425</v>
      </c>
      <c r="L177" s="87">
        <f t="shared" si="64"/>
        <v>0.06620152731664716</v>
      </c>
      <c r="M177" s="87">
        <f t="shared" si="56"/>
        <v>0.34677878958741365</v>
      </c>
      <c r="N177" s="87">
        <f t="shared" si="57"/>
        <v>0.28645997367766174</v>
      </c>
      <c r="O177" s="87">
        <f t="shared" si="58"/>
        <v>0.10940342695040978</v>
      </c>
      <c r="P177" s="87">
        <f t="shared" si="59"/>
        <v>0.0826512164810215</v>
      </c>
      <c r="Q177" s="87">
        <f t="shared" si="60"/>
        <v>0.01963601064704116</v>
      </c>
      <c r="R177" s="87">
        <f t="shared" si="61"/>
        <v>0.0700363198107953</v>
      </c>
      <c r="S177" s="87">
        <f t="shared" si="62"/>
        <v>0.018832735529009742</v>
      </c>
      <c r="T177">
        <v>205355697</v>
      </c>
      <c r="U177" s="102">
        <v>169636060</v>
      </c>
      <c r="V177" s="102">
        <v>64786595</v>
      </c>
      <c r="W177" s="102">
        <v>48944453</v>
      </c>
      <c r="X177" s="102">
        <v>11628066</v>
      </c>
      <c r="Y177" s="102">
        <v>39203265</v>
      </c>
      <c r="Z177" s="102">
        <v>41474155</v>
      </c>
      <c r="AA177" s="102">
        <v>11152382</v>
      </c>
      <c r="AB177" s="102">
        <v>592180673</v>
      </c>
    </row>
    <row r="178" spans="1:28" ht="12.75">
      <c r="A178" s="98" t="s">
        <v>29</v>
      </c>
      <c r="B178" s="110" t="s">
        <v>286</v>
      </c>
      <c r="C178" s="111" t="s">
        <v>287</v>
      </c>
      <c r="D178" s="98" t="s">
        <v>26</v>
      </c>
      <c r="E178" s="98">
        <v>15</v>
      </c>
      <c r="F178" s="99" t="s">
        <v>22</v>
      </c>
      <c r="G178" s="99"/>
      <c r="H178" s="99"/>
      <c r="I178" s="99"/>
      <c r="J178" s="100">
        <v>20839</v>
      </c>
      <c r="K178" s="101">
        <f t="shared" si="63"/>
        <v>7465.947598253275</v>
      </c>
      <c r="L178" s="87">
        <f t="shared" si="64"/>
        <v>0.07226040638858683</v>
      </c>
      <c r="M178" s="87">
        <f t="shared" si="56"/>
        <v>0.31452094448214835</v>
      </c>
      <c r="N178" s="87">
        <f t="shared" si="57"/>
        <v>0.27048426524306424</v>
      </c>
      <c r="O178" s="87">
        <f t="shared" si="58"/>
        <v>0.06765172284207287</v>
      </c>
      <c r="P178" s="87">
        <f t="shared" si="59"/>
        <v>0.09569642421802395</v>
      </c>
      <c r="Q178" s="87">
        <f t="shared" si="60"/>
        <v>0.035212914939277085</v>
      </c>
      <c r="R178" s="87">
        <f t="shared" si="61"/>
        <v>0.08294730180728639</v>
      </c>
      <c r="S178" s="87">
        <f t="shared" si="62"/>
        <v>0.061226020079540304</v>
      </c>
      <c r="T178">
        <v>155582882</v>
      </c>
      <c r="U178" s="102">
        <v>133799425</v>
      </c>
      <c r="V178" s="102">
        <v>33465021</v>
      </c>
      <c r="W178" s="102">
        <v>47337787</v>
      </c>
      <c r="X178" s="102">
        <v>17418639</v>
      </c>
      <c r="Y178" s="102">
        <v>35744781</v>
      </c>
      <c r="Z178" s="102">
        <v>41031227</v>
      </c>
      <c r="AA178" s="102">
        <v>30286443</v>
      </c>
      <c r="AB178" s="102">
        <v>494666205</v>
      </c>
    </row>
    <row r="179" spans="1:28" ht="12.75">
      <c r="A179" s="98" t="s">
        <v>29</v>
      </c>
      <c r="B179" s="110" t="s">
        <v>36</v>
      </c>
      <c r="C179" s="111" t="s">
        <v>37</v>
      </c>
      <c r="D179" s="98" t="s">
        <v>26</v>
      </c>
      <c r="E179" s="98">
        <v>16</v>
      </c>
      <c r="F179" s="99" t="s">
        <v>22</v>
      </c>
      <c r="G179" s="99"/>
      <c r="H179" s="99"/>
      <c r="I179" s="99"/>
      <c r="J179" s="100">
        <v>20981</v>
      </c>
      <c r="K179" s="101">
        <f t="shared" si="63"/>
        <v>8013.213955483533</v>
      </c>
      <c r="L179" s="87">
        <f t="shared" si="64"/>
        <v>0.08264279692552991</v>
      </c>
      <c r="M179" s="87">
        <f t="shared" si="56"/>
        <v>0.3661691071807069</v>
      </c>
      <c r="N179" s="87">
        <f t="shared" si="57"/>
        <v>0.20644136323914436</v>
      </c>
      <c r="O179" s="87">
        <f t="shared" si="58"/>
        <v>0.14171288794050108</v>
      </c>
      <c r="P179" s="87">
        <f t="shared" si="59"/>
        <v>0.08414540249947272</v>
      </c>
      <c r="Q179" s="87">
        <f t="shared" si="60"/>
        <v>0.023008667997077358</v>
      </c>
      <c r="R179" s="87">
        <f t="shared" si="61"/>
        <v>0.06648846280938168</v>
      </c>
      <c r="S179" s="87">
        <f t="shared" si="62"/>
        <v>0.029391311408186023</v>
      </c>
      <c r="T179">
        <v>168125242</v>
      </c>
      <c r="U179" s="102">
        <v>94786817</v>
      </c>
      <c r="V179" s="102">
        <v>65066968</v>
      </c>
      <c r="W179" s="102">
        <v>38635062</v>
      </c>
      <c r="X179" s="102">
        <v>10564348</v>
      </c>
      <c r="Y179" s="102">
        <v>37945146</v>
      </c>
      <c r="Z179" s="102">
        <v>30527941</v>
      </c>
      <c r="AA179" s="102">
        <v>13494916</v>
      </c>
      <c r="AB179" s="102">
        <v>459146440</v>
      </c>
    </row>
    <row r="180" spans="1:28" ht="12.75">
      <c r="A180" s="98" t="s">
        <v>29</v>
      </c>
      <c r="B180" s="110" t="s">
        <v>104</v>
      </c>
      <c r="C180" s="111" t="s">
        <v>105</v>
      </c>
      <c r="D180" s="98" t="s">
        <v>26</v>
      </c>
      <c r="E180" s="98">
        <v>16</v>
      </c>
      <c r="F180" s="99" t="s">
        <v>22</v>
      </c>
      <c r="G180" s="99"/>
      <c r="H180" s="99"/>
      <c r="I180" s="99"/>
      <c r="J180" s="100">
        <v>18981</v>
      </c>
      <c r="K180" s="101">
        <f t="shared" si="63"/>
        <v>8891.588799325642</v>
      </c>
      <c r="L180" s="87">
        <f t="shared" si="64"/>
        <v>0.07973837495602529</v>
      </c>
      <c r="M180" s="87">
        <f t="shared" si="56"/>
        <v>0.3688655486507421</v>
      </c>
      <c r="N180" s="87">
        <f t="shared" si="57"/>
        <v>0.09653690853386139</v>
      </c>
      <c r="O180" s="87">
        <f t="shared" si="58"/>
        <v>0.07432660197985246</v>
      </c>
      <c r="P180" s="87">
        <f t="shared" si="59"/>
        <v>0.1845162148683186</v>
      </c>
      <c r="Q180" s="87">
        <f t="shared" si="60"/>
        <v>0.07469099526183606</v>
      </c>
      <c r="R180" s="87">
        <f t="shared" si="61"/>
        <v>0.09129586547590977</v>
      </c>
      <c r="S180" s="87">
        <f t="shared" si="62"/>
        <v>0.030029490273454314</v>
      </c>
      <c r="T180">
        <v>168771247</v>
      </c>
      <c r="U180" s="102">
        <v>44169629</v>
      </c>
      <c r="V180" s="102">
        <v>34007495</v>
      </c>
      <c r="W180" s="102">
        <v>84423801</v>
      </c>
      <c r="X180" s="102">
        <v>34174220</v>
      </c>
      <c r="Y180" s="102">
        <v>36483605</v>
      </c>
      <c r="Z180" s="102">
        <v>41771635</v>
      </c>
      <c r="AA180" s="102">
        <v>13739734</v>
      </c>
      <c r="AB180" s="102">
        <v>457541366</v>
      </c>
    </row>
    <row r="181" spans="1:28" ht="12.75">
      <c r="A181" s="98" t="s">
        <v>29</v>
      </c>
      <c r="B181" s="110" t="s">
        <v>106</v>
      </c>
      <c r="C181" s="111" t="s">
        <v>107</v>
      </c>
      <c r="D181" s="98" t="s">
        <v>26</v>
      </c>
      <c r="E181" s="98">
        <v>16</v>
      </c>
      <c r="F181" s="99" t="s">
        <v>22</v>
      </c>
      <c r="G181" s="99"/>
      <c r="H181" s="99"/>
      <c r="I181" s="99"/>
      <c r="J181" s="100">
        <v>22214</v>
      </c>
      <c r="K181" s="101">
        <f t="shared" si="63"/>
        <v>12506.985369586748</v>
      </c>
      <c r="L181" s="87">
        <f t="shared" si="64"/>
        <v>0.04577464446167175</v>
      </c>
      <c r="M181" s="87">
        <f t="shared" si="56"/>
        <v>0.3717976196560467</v>
      </c>
      <c r="N181" s="87">
        <f t="shared" si="57"/>
        <v>0.1950506440888921</v>
      </c>
      <c r="O181" s="87">
        <f t="shared" si="58"/>
        <v>0.10057759687096775</v>
      </c>
      <c r="P181" s="87">
        <f t="shared" si="59"/>
        <v>0.15235649280894165</v>
      </c>
      <c r="Q181" s="87">
        <f t="shared" si="60"/>
        <v>0.019401107139903073</v>
      </c>
      <c r="R181" s="87">
        <f t="shared" si="61"/>
        <v>0.07163466834012917</v>
      </c>
      <c r="S181" s="87">
        <f t="shared" si="62"/>
        <v>0.04340722663344782</v>
      </c>
      <c r="T181">
        <v>277830173</v>
      </c>
      <c r="U181" s="102">
        <v>145753903</v>
      </c>
      <c r="V181" s="102">
        <v>75157800</v>
      </c>
      <c r="W181" s="102">
        <v>113850193</v>
      </c>
      <c r="X181" s="102">
        <v>14497707</v>
      </c>
      <c r="Y181" s="102">
        <v>34205645</v>
      </c>
      <c r="Z181" s="102">
        <v>53529854</v>
      </c>
      <c r="AA181" s="102">
        <v>32436564</v>
      </c>
      <c r="AB181" s="102">
        <v>747261839</v>
      </c>
    </row>
    <row r="182" spans="1:28" ht="12.75">
      <c r="A182" s="98" t="s">
        <v>29</v>
      </c>
      <c r="B182" s="110" t="s">
        <v>122</v>
      </c>
      <c r="C182" s="111" t="s">
        <v>123</v>
      </c>
      <c r="D182" s="98" t="s">
        <v>26</v>
      </c>
      <c r="E182" s="98">
        <v>16</v>
      </c>
      <c r="F182" s="99" t="s">
        <v>22</v>
      </c>
      <c r="G182" s="99"/>
      <c r="H182" s="99"/>
      <c r="I182" s="99"/>
      <c r="J182" s="100">
        <v>16923</v>
      </c>
      <c r="K182" s="101">
        <f t="shared" si="63"/>
        <v>10958.813449152041</v>
      </c>
      <c r="L182" s="87">
        <f t="shared" si="64"/>
        <v>0.07095797443950372</v>
      </c>
      <c r="M182" s="87">
        <f t="shared" si="56"/>
        <v>0.36042787400105725</v>
      </c>
      <c r="N182" s="87">
        <f t="shared" si="57"/>
        <v>0.22487678410398335</v>
      </c>
      <c r="O182" s="87">
        <f t="shared" si="58"/>
        <v>0.10866709163842159</v>
      </c>
      <c r="P182" s="87">
        <f t="shared" si="59"/>
        <v>0.09723561056002986</v>
      </c>
      <c r="Q182" s="87">
        <f t="shared" si="60"/>
        <v>0.02880414502938524</v>
      </c>
      <c r="R182" s="87">
        <f t="shared" si="61"/>
        <v>0.062146288752759724</v>
      </c>
      <c r="S182" s="87">
        <f t="shared" si="62"/>
        <v>0.046884231474859296</v>
      </c>
      <c r="T182">
        <v>185456000</v>
      </c>
      <c r="U182" s="102">
        <v>115709000</v>
      </c>
      <c r="V182" s="102">
        <v>55914000</v>
      </c>
      <c r="W182" s="102">
        <v>50032000</v>
      </c>
      <c r="X182" s="102">
        <v>14821000</v>
      </c>
      <c r="Y182" s="102">
        <v>36511000</v>
      </c>
      <c r="Z182" s="102">
        <v>31977000</v>
      </c>
      <c r="AA182" s="102">
        <v>24124000</v>
      </c>
      <c r="AB182" s="102">
        <v>514544000</v>
      </c>
    </row>
    <row r="183" spans="1:28" ht="12.75">
      <c r="A183" s="98" t="s">
        <v>29</v>
      </c>
      <c r="B183" s="110" t="s">
        <v>154</v>
      </c>
      <c r="C183" s="111" t="s">
        <v>155</v>
      </c>
      <c r="D183" s="98" t="s">
        <v>26</v>
      </c>
      <c r="E183" s="98">
        <v>16</v>
      </c>
      <c r="F183" s="99" t="s">
        <v>22</v>
      </c>
      <c r="G183" s="99"/>
      <c r="H183" s="99"/>
      <c r="I183" s="99"/>
      <c r="J183" s="100">
        <v>13950</v>
      </c>
      <c r="K183" s="101">
        <f t="shared" si="63"/>
        <v>5970.466308243727</v>
      </c>
      <c r="L183" s="87">
        <f t="shared" si="64"/>
        <v>0.12099109171252023</v>
      </c>
      <c r="M183" s="87">
        <f t="shared" si="56"/>
        <v>0.21003554187091109</v>
      </c>
      <c r="N183" s="87">
        <f t="shared" si="57"/>
        <v>0.33970882924474105</v>
      </c>
      <c r="O183" s="87">
        <f t="shared" si="58"/>
        <v>0.1636484104498133</v>
      </c>
      <c r="P183" s="87">
        <f t="shared" si="59"/>
        <v>0.048327584532857334</v>
      </c>
      <c r="Q183" s="87">
        <f t="shared" si="60"/>
        <v>0.024886413543323337</v>
      </c>
      <c r="R183" s="87">
        <f t="shared" si="61"/>
        <v>0.05535480724869914</v>
      </c>
      <c r="S183" s="87">
        <f t="shared" si="62"/>
        <v>0.037047321397134514</v>
      </c>
      <c r="T183">
        <v>83288005</v>
      </c>
      <c r="U183" s="102">
        <v>134708966</v>
      </c>
      <c r="V183" s="102">
        <v>64893539</v>
      </c>
      <c r="W183" s="102">
        <v>19163938</v>
      </c>
      <c r="X183" s="102">
        <v>9868519</v>
      </c>
      <c r="Y183" s="102">
        <v>47978102</v>
      </c>
      <c r="Z183" s="102">
        <v>21950530</v>
      </c>
      <c r="AA183" s="102">
        <v>14690835</v>
      </c>
      <c r="AB183" s="102">
        <v>396542434</v>
      </c>
    </row>
    <row r="184" spans="1:28" ht="12.75">
      <c r="A184" s="98" t="s">
        <v>29</v>
      </c>
      <c r="B184" s="110" t="s">
        <v>160</v>
      </c>
      <c r="C184" s="111" t="s">
        <v>161</v>
      </c>
      <c r="D184" s="98" t="s">
        <v>26</v>
      </c>
      <c r="E184" s="98">
        <v>16</v>
      </c>
      <c r="F184" s="99" t="s">
        <v>22</v>
      </c>
      <c r="G184" s="99"/>
      <c r="H184" s="99"/>
      <c r="I184" s="99"/>
      <c r="J184" s="100">
        <v>10411</v>
      </c>
      <c r="K184" s="101">
        <f t="shared" si="63"/>
        <v>10718.118336374988</v>
      </c>
      <c r="L184" s="87">
        <f t="shared" si="64"/>
        <v>0.1108136295001593</v>
      </c>
      <c r="M184" s="87">
        <f t="shared" si="56"/>
        <v>0.47460507956167963</v>
      </c>
      <c r="N184" s="87">
        <f t="shared" si="57"/>
        <v>0.08256876898211611</v>
      </c>
      <c r="O184" s="87">
        <f t="shared" si="58"/>
        <v>0.07403541309178839</v>
      </c>
      <c r="P184" s="87">
        <f t="shared" si="59"/>
        <v>0.10491579436170356</v>
      </c>
      <c r="Q184" s="87">
        <f t="shared" si="60"/>
        <v>0.05966255119759615</v>
      </c>
      <c r="R184" s="87">
        <f t="shared" si="61"/>
        <v>0.06247760182923297</v>
      </c>
      <c r="S184" s="87">
        <f t="shared" si="62"/>
        <v>0.030921161475723873</v>
      </c>
      <c r="T184">
        <v>111586330</v>
      </c>
      <c r="U184" s="102">
        <v>19413079</v>
      </c>
      <c r="V184" s="102">
        <v>17406767</v>
      </c>
      <c r="W184" s="102">
        <v>24667179</v>
      </c>
      <c r="X184" s="102">
        <v>14027505</v>
      </c>
      <c r="Y184" s="102">
        <v>26053843</v>
      </c>
      <c r="Z184" s="102">
        <v>14689363</v>
      </c>
      <c r="AA184" s="102">
        <v>7270000</v>
      </c>
      <c r="AB184" s="102">
        <v>235114066</v>
      </c>
    </row>
    <row r="185" spans="1:28" ht="12.75">
      <c r="A185" s="98" t="s">
        <v>29</v>
      </c>
      <c r="B185" s="110" t="s">
        <v>202</v>
      </c>
      <c r="C185" s="111" t="s">
        <v>203</v>
      </c>
      <c r="D185" s="98" t="s">
        <v>26</v>
      </c>
      <c r="E185" s="98">
        <v>16</v>
      </c>
      <c r="F185" s="99" t="s">
        <v>22</v>
      </c>
      <c r="G185" s="99"/>
      <c r="H185" s="99"/>
      <c r="I185" s="99"/>
      <c r="J185" s="100">
        <v>11802</v>
      </c>
      <c r="K185" s="101">
        <f t="shared" si="63"/>
        <v>9627.673360447381</v>
      </c>
      <c r="L185" s="87">
        <f t="shared" si="64"/>
        <v>0.11704865036876806</v>
      </c>
      <c r="M185" s="87">
        <f t="shared" si="56"/>
        <v>0.4645200398153723</v>
      </c>
      <c r="N185" s="87">
        <f t="shared" si="57"/>
        <v>0.13336283892042583</v>
      </c>
      <c r="O185" s="87">
        <f t="shared" si="58"/>
        <v>0.06276521096685551</v>
      </c>
      <c r="P185" s="87">
        <f t="shared" si="59"/>
        <v>0.10024882972436341</v>
      </c>
      <c r="Q185" s="87">
        <f t="shared" si="60"/>
        <v>0.049455253166440616</v>
      </c>
      <c r="R185" s="87">
        <f t="shared" si="61"/>
        <v>0.05799914017895659</v>
      </c>
      <c r="S185" s="87">
        <f t="shared" si="62"/>
        <v>0.014600036858817646</v>
      </c>
      <c r="T185">
        <v>113625801</v>
      </c>
      <c r="U185" s="102">
        <v>32621756</v>
      </c>
      <c r="V185" s="102">
        <v>15352938</v>
      </c>
      <c r="W185" s="102">
        <v>24521770</v>
      </c>
      <c r="X185" s="102">
        <v>12097202</v>
      </c>
      <c r="Y185" s="102">
        <v>28631158</v>
      </c>
      <c r="Z185" s="102">
        <v>14187114</v>
      </c>
      <c r="AA185" s="102">
        <v>3571301</v>
      </c>
      <c r="AB185" s="102">
        <v>244609040</v>
      </c>
    </row>
    <row r="186" spans="1:28" ht="12.75">
      <c r="A186" s="98" t="s">
        <v>29</v>
      </c>
      <c r="B186" s="110" t="s">
        <v>218</v>
      </c>
      <c r="C186" s="111" t="s">
        <v>219</v>
      </c>
      <c r="D186" s="98" t="s">
        <v>26</v>
      </c>
      <c r="E186" s="98">
        <v>16</v>
      </c>
      <c r="F186" s="99" t="s">
        <v>22</v>
      </c>
      <c r="G186" s="99"/>
      <c r="H186" s="99"/>
      <c r="I186" s="99"/>
      <c r="J186" s="100">
        <v>19133</v>
      </c>
      <c r="K186" s="101">
        <f t="shared" si="63"/>
        <v>7976.65269429781</v>
      </c>
      <c r="L186" s="87">
        <f t="shared" si="64"/>
        <v>0.10098133492734283</v>
      </c>
      <c r="M186" s="87">
        <f t="shared" si="56"/>
        <v>0.4666656376316444</v>
      </c>
      <c r="N186" s="87">
        <f t="shared" si="57"/>
        <v>0.10136938183265087</v>
      </c>
      <c r="O186" s="87">
        <f t="shared" si="58"/>
        <v>0.05490674741117987</v>
      </c>
      <c r="P186" s="87">
        <f t="shared" si="59"/>
        <v>0.11317794093174262</v>
      </c>
      <c r="Q186" s="87">
        <f t="shared" si="60"/>
        <v>0.05138712962903393</v>
      </c>
      <c r="R186" s="87">
        <f t="shared" si="61"/>
        <v>0.09939490049871424</v>
      </c>
      <c r="S186" s="87">
        <f t="shared" si="62"/>
        <v>0.01211692713769122</v>
      </c>
      <c r="T186">
        <v>152617296</v>
      </c>
      <c r="U186" s="102">
        <v>33151618</v>
      </c>
      <c r="V186" s="102">
        <v>17956581</v>
      </c>
      <c r="W186" s="102">
        <v>37013463</v>
      </c>
      <c r="X186" s="102">
        <v>16805533</v>
      </c>
      <c r="Y186" s="102">
        <v>33024712</v>
      </c>
      <c r="Z186" s="102">
        <v>32505888</v>
      </c>
      <c r="AA186" s="102">
        <v>3962693</v>
      </c>
      <c r="AB186" s="102">
        <v>327037784</v>
      </c>
    </row>
    <row r="187" spans="1:28" ht="12.75">
      <c r="A187" s="98" t="s">
        <v>29</v>
      </c>
      <c r="B187" s="110" t="s">
        <v>222</v>
      </c>
      <c r="C187" s="111" t="s">
        <v>223</v>
      </c>
      <c r="D187" s="98" t="s">
        <v>26</v>
      </c>
      <c r="E187" s="98">
        <v>16</v>
      </c>
      <c r="F187" s="99" t="s">
        <v>22</v>
      </c>
      <c r="G187" s="99"/>
      <c r="H187" s="99"/>
      <c r="I187" s="99"/>
      <c r="J187" s="100">
        <v>13893</v>
      </c>
      <c r="K187" s="101">
        <f t="shared" si="63"/>
        <v>7141.053120276398</v>
      </c>
      <c r="L187" s="87">
        <f t="shared" si="64"/>
        <v>0.09143450342118623</v>
      </c>
      <c r="M187" s="87">
        <f t="shared" si="56"/>
        <v>0.37593243021726636</v>
      </c>
      <c r="N187" s="87">
        <f t="shared" si="57"/>
        <v>0.10259546275534799</v>
      </c>
      <c r="O187" s="87">
        <f t="shared" si="58"/>
        <v>0.030676529185404748</v>
      </c>
      <c r="P187" s="87">
        <f t="shared" si="59"/>
        <v>0.249968473568232</v>
      </c>
      <c r="Q187" s="87">
        <f t="shared" si="60"/>
        <v>0.04873375905636539</v>
      </c>
      <c r="R187" s="87">
        <f t="shared" si="61"/>
        <v>0.053924529208443296</v>
      </c>
      <c r="S187" s="87">
        <f t="shared" si="62"/>
        <v>0.046734312587753936</v>
      </c>
      <c r="T187">
        <v>99210651</v>
      </c>
      <c r="U187" s="102">
        <v>27075511</v>
      </c>
      <c r="V187" s="102">
        <v>8095706</v>
      </c>
      <c r="W187" s="102">
        <v>65968065</v>
      </c>
      <c r="X187" s="102">
        <v>12861109</v>
      </c>
      <c r="Y187" s="102">
        <v>24130072</v>
      </c>
      <c r="Z187" s="102">
        <v>14230982</v>
      </c>
      <c r="AA187" s="102">
        <v>12333444</v>
      </c>
      <c r="AB187" s="102">
        <v>263905540</v>
      </c>
    </row>
    <row r="188" spans="1:28" ht="12.75">
      <c r="A188" s="98" t="s">
        <v>29</v>
      </c>
      <c r="B188" s="110" t="s">
        <v>236</v>
      </c>
      <c r="C188" s="111" t="s">
        <v>237</v>
      </c>
      <c r="D188" s="98" t="s">
        <v>26</v>
      </c>
      <c r="E188" s="98">
        <v>16</v>
      </c>
      <c r="F188" s="99" t="s">
        <v>22</v>
      </c>
      <c r="G188" s="99"/>
      <c r="H188" s="99"/>
      <c r="I188" s="99"/>
      <c r="J188" s="100">
        <v>28298</v>
      </c>
      <c r="K188" s="101">
        <f t="shared" si="63"/>
        <v>0</v>
      </c>
      <c r="L188" s="87">
        <f t="shared" si="64"/>
      </c>
      <c r="M188" s="87"/>
      <c r="N188" s="87"/>
      <c r="O188" s="87"/>
      <c r="P188" s="87"/>
      <c r="Q188" s="87"/>
      <c r="R188" s="87"/>
      <c r="S188" s="87"/>
      <c r="U188" s="102"/>
      <c r="V188" s="102"/>
      <c r="W188" s="102"/>
      <c r="X188" s="102"/>
      <c r="Y188" s="102"/>
      <c r="Z188" s="102"/>
      <c r="AA188" s="102"/>
      <c r="AB188" s="102">
        <v>0</v>
      </c>
    </row>
    <row r="189" spans="1:28" ht="12.75">
      <c r="A189" s="98" t="s">
        <v>29</v>
      </c>
      <c r="B189" s="110" t="s">
        <v>272</v>
      </c>
      <c r="C189" s="111" t="s">
        <v>273</v>
      </c>
      <c r="D189" s="98" t="s">
        <v>26</v>
      </c>
      <c r="E189" s="98">
        <v>16</v>
      </c>
      <c r="F189" s="99" t="s">
        <v>22</v>
      </c>
      <c r="G189" s="99"/>
      <c r="H189" s="99"/>
      <c r="I189" s="99"/>
      <c r="J189" s="100">
        <v>9745</v>
      </c>
      <c r="K189" s="101">
        <f t="shared" si="63"/>
        <v>10750.846587993843</v>
      </c>
      <c r="L189" s="87">
        <f t="shared" si="64"/>
        <v>0.09204814913328165</v>
      </c>
      <c r="M189" s="87">
        <f>T189/AB189</f>
        <v>0.2964527648400405</v>
      </c>
      <c r="N189" s="87">
        <f>U189/AB189</f>
        <v>0.23151255510721502</v>
      </c>
      <c r="O189" s="87">
        <f>V189/AB189</f>
        <v>0.087251911420988</v>
      </c>
      <c r="P189" s="87">
        <f>W189/AB189</f>
        <v>0.09460897221860658</v>
      </c>
      <c r="Q189" s="87">
        <f>X189/AB189</f>
        <v>0.05815190632763821</v>
      </c>
      <c r="R189" s="87">
        <f>Z189/AB189</f>
        <v>0.10420427728196219</v>
      </c>
      <c r="S189" s="87">
        <f>AA189/AB189</f>
        <v>0.035769463670267856</v>
      </c>
      <c r="T189">
        <v>104767000</v>
      </c>
      <c r="U189" s="102">
        <v>81817000</v>
      </c>
      <c r="V189" s="102">
        <v>30835000</v>
      </c>
      <c r="W189" s="102">
        <v>33435000</v>
      </c>
      <c r="X189" s="102">
        <v>20551000</v>
      </c>
      <c r="Y189" s="102">
        <v>32530000</v>
      </c>
      <c r="Z189" s="102">
        <v>36826000</v>
      </c>
      <c r="AA189" s="102">
        <v>12641000</v>
      </c>
      <c r="AB189" s="102">
        <v>353402000</v>
      </c>
    </row>
    <row r="190" spans="1:28" ht="12.75">
      <c r="A190" s="98" t="s">
        <v>29</v>
      </c>
      <c r="B190" s="110" t="s">
        <v>282</v>
      </c>
      <c r="C190" s="111" t="s">
        <v>283</v>
      </c>
      <c r="D190" s="98" t="s">
        <v>26</v>
      </c>
      <c r="E190" s="98">
        <v>16</v>
      </c>
      <c r="F190" s="99" t="s">
        <v>22</v>
      </c>
      <c r="G190" s="99"/>
      <c r="H190" s="99"/>
      <c r="I190" s="99"/>
      <c r="J190" s="100">
        <v>22564</v>
      </c>
      <c r="K190" s="101">
        <f t="shared" si="63"/>
        <v>10273.946286119482</v>
      </c>
      <c r="L190" s="87">
        <f t="shared" si="64"/>
        <v>0.08662846628359139</v>
      </c>
      <c r="M190" s="87">
        <f>T190/AB190</f>
        <v>0.47950701284826136</v>
      </c>
      <c r="N190" s="87">
        <f>U190/AB190</f>
        <v>0.24554184407018254</v>
      </c>
      <c r="O190" s="87">
        <f>V190/AB190</f>
        <v>0.008967333910936518</v>
      </c>
      <c r="P190" s="87">
        <f>W190/AB190</f>
        <v>0.06170923602963925</v>
      </c>
      <c r="Q190" s="87">
        <f>X190/AB190</f>
        <v>0.01760937561374303</v>
      </c>
      <c r="R190" s="87">
        <f>Z190/AB190</f>
        <v>0.07076583939734285</v>
      </c>
      <c r="S190" s="87">
        <f>AA190/AB190</f>
        <v>0.029270891846303056</v>
      </c>
      <c r="T190">
        <v>231821324</v>
      </c>
      <c r="U190" s="102">
        <v>118709078</v>
      </c>
      <c r="V190" s="102">
        <v>4335326</v>
      </c>
      <c r="W190" s="102">
        <v>29833801</v>
      </c>
      <c r="X190" s="102">
        <v>8513387</v>
      </c>
      <c r="Y190" s="102">
        <v>41881193</v>
      </c>
      <c r="Z190" s="102">
        <v>34212285</v>
      </c>
      <c r="AA190" s="102">
        <v>14151236</v>
      </c>
      <c r="AB190" s="102">
        <v>483457630</v>
      </c>
    </row>
    <row r="191" spans="1:28" ht="12.75">
      <c r="A191" s="98" t="s">
        <v>29</v>
      </c>
      <c r="B191" s="110" t="s">
        <v>290</v>
      </c>
      <c r="C191" s="111" t="s">
        <v>291</v>
      </c>
      <c r="D191" s="98" t="s">
        <v>26</v>
      </c>
      <c r="E191" s="98">
        <v>16</v>
      </c>
      <c r="F191" s="99" t="s">
        <v>22</v>
      </c>
      <c r="G191" s="99"/>
      <c r="H191" s="99"/>
      <c r="I191" s="99"/>
      <c r="J191" s="100">
        <v>23145</v>
      </c>
      <c r="K191" s="101">
        <f t="shared" si="63"/>
        <v>6563.702095484986</v>
      </c>
      <c r="L191" s="87">
        <f t="shared" si="64"/>
        <v>0.11899578589569798</v>
      </c>
      <c r="M191" s="87">
        <f>T191/AB191</f>
        <v>0.32942987716415656</v>
      </c>
      <c r="N191" s="87">
        <f>U191/AB191</f>
        <v>0.2105169470101134</v>
      </c>
      <c r="O191" s="87">
        <f>V191/AB191</f>
        <v>0.11378768809173878</v>
      </c>
      <c r="P191" s="87">
        <f>W191/AB191</f>
        <v>0.05579833605096147</v>
      </c>
      <c r="Q191" s="87">
        <f>X191/AB191</f>
        <v>0.03938029161656069</v>
      </c>
      <c r="R191" s="87">
        <f>Z191/AB191</f>
        <v>0.09852105417761928</v>
      </c>
      <c r="S191" s="87">
        <f>AA191/AB191</f>
        <v>0.03357001999315183</v>
      </c>
      <c r="T191">
        <v>151916885</v>
      </c>
      <c r="U191" s="102">
        <v>97080080</v>
      </c>
      <c r="V191" s="102">
        <v>52473295</v>
      </c>
      <c r="W191" s="102">
        <v>25731453</v>
      </c>
      <c r="X191" s="102">
        <v>18160257</v>
      </c>
      <c r="Y191" s="102">
        <v>54875014</v>
      </c>
      <c r="Z191" s="102">
        <v>45433073</v>
      </c>
      <c r="AA191" s="102">
        <v>15480845</v>
      </c>
      <c r="AB191" s="102">
        <v>461150902</v>
      </c>
    </row>
    <row r="192" spans="1:28" ht="12.75">
      <c r="A192" s="98"/>
      <c r="B192" s="110"/>
      <c r="C192" s="111"/>
      <c r="D192" s="98"/>
      <c r="E192" s="98"/>
      <c r="F192" s="99"/>
      <c r="G192" s="99"/>
      <c r="H192" s="99"/>
      <c r="I192" s="99"/>
      <c r="J192" s="100"/>
      <c r="K192" s="101"/>
      <c r="L192" s="87">
        <f>SUM(L131:L191)</f>
        <v>4.200971304400707</v>
      </c>
      <c r="M192" s="87">
        <f aca="true" t="shared" si="65" ref="M192:S192">SUM(M131:M191)</f>
        <v>20.558119183323527</v>
      </c>
      <c r="N192" s="87">
        <f t="shared" si="65"/>
        <v>14.532796040808543</v>
      </c>
      <c r="O192" s="87">
        <f t="shared" si="65"/>
        <v>5.5426472217242235</v>
      </c>
      <c r="P192" s="87">
        <f t="shared" si="65"/>
        <v>5.51287688726771</v>
      </c>
      <c r="Q192" s="87">
        <f t="shared" si="65"/>
        <v>2.123540160352275</v>
      </c>
      <c r="R192" s="87">
        <f t="shared" si="65"/>
        <v>4.424942227092412</v>
      </c>
      <c r="S192" s="87">
        <f t="shared" si="65"/>
        <v>2.104106975030606</v>
      </c>
      <c r="U192" s="102"/>
      <c r="V192" s="102"/>
      <c r="W192" s="102"/>
      <c r="X192" s="102"/>
      <c r="Y192" s="102"/>
      <c r="Z192" s="102"/>
      <c r="AA192" s="102"/>
      <c r="AB192" s="102"/>
    </row>
    <row r="193" spans="1:28" ht="12.75">
      <c r="A193" s="98"/>
      <c r="B193" s="110"/>
      <c r="C193" s="111"/>
      <c r="D193" s="98"/>
      <c r="E193" s="98"/>
      <c r="F193" s="99"/>
      <c r="G193" s="99"/>
      <c r="H193" s="99"/>
      <c r="I193" s="99"/>
      <c r="J193" s="100"/>
      <c r="K193" s="101"/>
      <c r="L193" s="87">
        <f>L192/59</f>
        <v>0.07120290346441877</v>
      </c>
      <c r="M193" s="87">
        <f aca="true" t="shared" si="66" ref="M193:S193">M192/59</f>
        <v>0.34844269802243266</v>
      </c>
      <c r="N193" s="87">
        <f t="shared" si="66"/>
        <v>0.24631857696285667</v>
      </c>
      <c r="O193" s="87">
        <f t="shared" si="66"/>
        <v>0.09394317324956311</v>
      </c>
      <c r="P193" s="87">
        <f t="shared" si="66"/>
        <v>0.0934385913096222</v>
      </c>
      <c r="Q193" s="87">
        <f t="shared" si="66"/>
        <v>0.03599220610766568</v>
      </c>
      <c r="R193" s="87">
        <f t="shared" si="66"/>
        <v>0.07499902079817648</v>
      </c>
      <c r="S193" s="87">
        <f t="shared" si="66"/>
        <v>0.0356628300852645</v>
      </c>
      <c r="U193" s="102"/>
      <c r="V193" s="102"/>
      <c r="W193" s="102"/>
      <c r="X193" s="102"/>
      <c r="Y193" s="102"/>
      <c r="Z193" s="102"/>
      <c r="AA193" s="102"/>
      <c r="AB193" s="102"/>
    </row>
    <row r="194" spans="1:28" ht="12.75">
      <c r="A194" s="98"/>
      <c r="B194" s="110"/>
      <c r="C194" s="111"/>
      <c r="D194" s="98"/>
      <c r="E194" s="98"/>
      <c r="F194" s="99"/>
      <c r="G194" s="112"/>
      <c r="H194" s="112"/>
      <c r="I194" s="112" t="s">
        <v>351</v>
      </c>
      <c r="J194" s="112"/>
      <c r="K194" s="113"/>
      <c r="L194" s="114"/>
      <c r="M194" s="115">
        <f>M193+N193+O193</f>
        <v>0.6887044482348524</v>
      </c>
      <c r="N194" s="87"/>
      <c r="O194" s="87"/>
      <c r="P194" s="87"/>
      <c r="Q194" s="87"/>
      <c r="R194" s="87"/>
      <c r="S194" s="87"/>
      <c r="U194" s="102"/>
      <c r="V194" s="102"/>
      <c r="W194" s="102"/>
      <c r="X194" s="102"/>
      <c r="Y194" s="102"/>
      <c r="Z194" s="102"/>
      <c r="AA194" s="102"/>
      <c r="AB194" s="102"/>
    </row>
    <row r="195" spans="1:28" ht="12.75">
      <c r="A195" s="98" t="s">
        <v>29</v>
      </c>
      <c r="B195" s="110" t="s">
        <v>42</v>
      </c>
      <c r="C195" s="111" t="s">
        <v>43</v>
      </c>
      <c r="D195" s="98" t="s">
        <v>27</v>
      </c>
      <c r="E195" s="98">
        <v>15</v>
      </c>
      <c r="F195" s="99" t="s">
        <v>22</v>
      </c>
      <c r="G195" s="99" t="s">
        <v>22</v>
      </c>
      <c r="H195" s="99" t="s">
        <v>22</v>
      </c>
      <c r="I195" s="99" t="s">
        <v>23</v>
      </c>
      <c r="J195" s="100">
        <v>33198</v>
      </c>
      <c r="K195" s="101">
        <f aca="true" t="shared" si="67" ref="K195:K226">IF(J195&gt;0,T195/J195,"")</f>
        <v>9301.524188204108</v>
      </c>
      <c r="L195" s="87">
        <f aca="true" t="shared" si="68" ref="L195:L226">IF(AB195&gt;0,Y195/AB195,"")</f>
        <v>0.07641468530649073</v>
      </c>
      <c r="M195" s="87">
        <f aca="true" t="shared" si="69" ref="M195:M220">T195/AB195</f>
        <v>0.30154173062876205</v>
      </c>
      <c r="N195" s="87">
        <f aca="true" t="shared" si="70" ref="N195:N220">U195/AB195</f>
        <v>0.3441346270277449</v>
      </c>
      <c r="O195" s="87">
        <f aca="true" t="shared" si="71" ref="O195:O220">V195/AB195</f>
        <v>0.06222877141997805</v>
      </c>
      <c r="P195" s="87">
        <f aca="true" t="shared" si="72" ref="P195:P220">W195/AB195</f>
        <v>0.08761830546343712</v>
      </c>
      <c r="Q195" s="87">
        <f aca="true" t="shared" si="73" ref="Q195:Q220">X195/AB195</f>
        <v>0.024427661311428026</v>
      </c>
      <c r="R195" s="87">
        <f aca="true" t="shared" si="74" ref="R195:R220">Z195/AB195</f>
        <v>0.06604013108811731</v>
      </c>
      <c r="S195" s="87">
        <f aca="true" t="shared" si="75" ref="S195:S220">AA195/AB195</f>
        <v>0.03759408775404182</v>
      </c>
      <c r="T195">
        <v>308792000</v>
      </c>
      <c r="U195" s="102">
        <v>352409000</v>
      </c>
      <c r="V195" s="102">
        <v>63725000</v>
      </c>
      <c r="W195" s="102">
        <v>89725000</v>
      </c>
      <c r="X195" s="102">
        <v>25015000</v>
      </c>
      <c r="Y195" s="102">
        <v>78252000</v>
      </c>
      <c r="Z195" s="102">
        <v>67628000</v>
      </c>
      <c r="AA195" s="102">
        <v>38498000</v>
      </c>
      <c r="AB195" s="102">
        <v>1024044000</v>
      </c>
    </row>
    <row r="196" spans="1:28" ht="12.75">
      <c r="A196" s="98" t="s">
        <v>29</v>
      </c>
      <c r="B196" s="110" t="s">
        <v>254</v>
      </c>
      <c r="C196" s="111" t="s">
        <v>255</v>
      </c>
      <c r="D196" s="98" t="s">
        <v>27</v>
      </c>
      <c r="E196" s="98">
        <v>15</v>
      </c>
      <c r="F196" s="99" t="s">
        <v>22</v>
      </c>
      <c r="G196" s="99"/>
      <c r="H196" s="99" t="s">
        <v>22</v>
      </c>
      <c r="I196" s="99" t="s">
        <v>23</v>
      </c>
      <c r="J196" s="100">
        <v>41663</v>
      </c>
      <c r="K196" s="101">
        <f t="shared" si="67"/>
        <v>9119.058733168518</v>
      </c>
      <c r="L196" s="87">
        <f t="shared" si="68"/>
        <v>0.04175329960173502</v>
      </c>
      <c r="M196" s="87">
        <f t="shared" si="69"/>
        <v>0.29991932032573104</v>
      </c>
      <c r="N196" s="87">
        <f t="shared" si="70"/>
        <v>0.26854079852594365</v>
      </c>
      <c r="O196" s="87">
        <f t="shared" si="71"/>
        <v>0.1699248414911798</v>
      </c>
      <c r="P196" s="87">
        <f t="shared" si="72"/>
        <v>0.06929185628672574</v>
      </c>
      <c r="Q196" s="87">
        <f t="shared" si="73"/>
        <v>0.03629549633159549</v>
      </c>
      <c r="R196" s="87">
        <f t="shared" si="74"/>
        <v>0.0898057999470358</v>
      </c>
      <c r="S196" s="87">
        <f t="shared" si="75"/>
        <v>0.024468587490053425</v>
      </c>
      <c r="T196">
        <v>379927344</v>
      </c>
      <c r="U196" s="102">
        <v>340178126</v>
      </c>
      <c r="V196" s="102">
        <v>215254868</v>
      </c>
      <c r="W196" s="102">
        <v>87776509</v>
      </c>
      <c r="X196" s="102">
        <v>45977870</v>
      </c>
      <c r="Y196" s="102">
        <v>52891625</v>
      </c>
      <c r="Z196" s="102">
        <v>113762858</v>
      </c>
      <c r="AA196" s="102">
        <v>30995954</v>
      </c>
      <c r="AB196" s="102">
        <v>1266765154</v>
      </c>
    </row>
    <row r="197" spans="1:28" ht="12.75">
      <c r="A197" s="98" t="s">
        <v>18</v>
      </c>
      <c r="B197" s="110" t="s">
        <v>19</v>
      </c>
      <c r="C197" s="111" t="s">
        <v>20</v>
      </c>
      <c r="D197" s="98" t="s">
        <v>27</v>
      </c>
      <c r="E197" s="98">
        <v>15</v>
      </c>
      <c r="F197" s="99" t="s">
        <v>22</v>
      </c>
      <c r="G197" s="99"/>
      <c r="H197" s="99"/>
      <c r="I197" s="99" t="s">
        <v>23</v>
      </c>
      <c r="J197" s="100">
        <v>21191</v>
      </c>
      <c r="K197" s="101">
        <f t="shared" si="67"/>
        <v>8535.864234816667</v>
      </c>
      <c r="L197" s="87">
        <f t="shared" si="68"/>
        <v>0.06449554149724439</v>
      </c>
      <c r="M197" s="87">
        <f t="shared" si="69"/>
        <v>0.26290065459863027</v>
      </c>
      <c r="N197" s="87">
        <f t="shared" si="70"/>
        <v>0.19746755204026364</v>
      </c>
      <c r="O197" s="87">
        <f t="shared" si="71"/>
        <v>0.2849940055072087</v>
      </c>
      <c r="P197" s="87">
        <f t="shared" si="72"/>
        <v>0.0479055927709788</v>
      </c>
      <c r="Q197" s="87">
        <f t="shared" si="73"/>
        <v>0.026518532435657945</v>
      </c>
      <c r="R197" s="87">
        <f t="shared" si="74"/>
        <v>0.07761593874093725</v>
      </c>
      <c r="S197" s="87">
        <f t="shared" si="75"/>
        <v>0.03810218240907901</v>
      </c>
      <c r="T197">
        <v>180883499</v>
      </c>
      <c r="U197" s="102">
        <v>135863571</v>
      </c>
      <c r="V197" s="102">
        <v>196084384</v>
      </c>
      <c r="W197" s="102">
        <v>32960478</v>
      </c>
      <c r="X197" s="102">
        <v>18245542</v>
      </c>
      <c r="Y197" s="102">
        <v>44374858</v>
      </c>
      <c r="Z197" s="102">
        <v>53402083</v>
      </c>
      <c r="AA197" s="102">
        <v>26215439</v>
      </c>
      <c r="AB197" s="102">
        <v>688029854</v>
      </c>
    </row>
    <row r="198" spans="1:28" ht="12.75">
      <c r="A198" s="98" t="s">
        <v>29</v>
      </c>
      <c r="B198" s="110" t="s">
        <v>66</v>
      </c>
      <c r="C198" s="111" t="s">
        <v>67</v>
      </c>
      <c r="D198" s="98" t="s">
        <v>27</v>
      </c>
      <c r="E198" s="98">
        <v>15</v>
      </c>
      <c r="F198" s="99" t="s">
        <v>22</v>
      </c>
      <c r="G198" s="99"/>
      <c r="H198" s="99"/>
      <c r="I198" s="99" t="s">
        <v>23</v>
      </c>
      <c r="J198" s="100">
        <v>13164</v>
      </c>
      <c r="K198" s="101">
        <f t="shared" si="67"/>
        <v>16628.323685809784</v>
      </c>
      <c r="L198" s="87">
        <f t="shared" si="68"/>
        <v>0.05141847333845952</v>
      </c>
      <c r="M198" s="87">
        <f t="shared" si="69"/>
        <v>0.36417677306301577</v>
      </c>
      <c r="N198" s="87">
        <f t="shared" si="70"/>
        <v>0.3215173619709569</v>
      </c>
      <c r="O198" s="87">
        <f t="shared" si="71"/>
        <v>0.09785641102492178</v>
      </c>
      <c r="P198" s="87">
        <f t="shared" si="72"/>
        <v>0.05798715861226654</v>
      </c>
      <c r="Q198" s="87">
        <f t="shared" si="73"/>
        <v>0.018869994960076793</v>
      </c>
      <c r="R198" s="87">
        <f t="shared" si="74"/>
        <v>0.07849445231951047</v>
      </c>
      <c r="S198" s="87">
        <f t="shared" si="75"/>
        <v>0.009679374710792202</v>
      </c>
      <c r="T198">
        <v>218895253</v>
      </c>
      <c r="U198" s="102">
        <v>193254017</v>
      </c>
      <c r="V198" s="102">
        <v>58818424</v>
      </c>
      <c r="W198" s="102">
        <v>34854265</v>
      </c>
      <c r="X198" s="102">
        <v>11342163</v>
      </c>
      <c r="Y198" s="102">
        <v>30906034</v>
      </c>
      <c r="Z198" s="102">
        <v>47180557</v>
      </c>
      <c r="AA198" s="102">
        <v>5817969</v>
      </c>
      <c r="AB198" s="102">
        <v>601068682</v>
      </c>
    </row>
    <row r="199" spans="1:28" ht="12.75">
      <c r="A199" s="98" t="s">
        <v>29</v>
      </c>
      <c r="B199" s="110" t="s">
        <v>72</v>
      </c>
      <c r="C199" s="111" t="s">
        <v>73</v>
      </c>
      <c r="D199" s="98" t="s">
        <v>27</v>
      </c>
      <c r="E199" s="98">
        <v>15</v>
      </c>
      <c r="F199" s="99" t="s">
        <v>22</v>
      </c>
      <c r="G199" s="99"/>
      <c r="H199" s="99"/>
      <c r="I199" s="99" t="s">
        <v>23</v>
      </c>
      <c r="J199" s="100">
        <v>24031</v>
      </c>
      <c r="K199" s="101">
        <f t="shared" si="67"/>
        <v>6565.718571844701</v>
      </c>
      <c r="L199" s="87">
        <f t="shared" si="68"/>
        <v>0.04215174331557054</v>
      </c>
      <c r="M199" s="87">
        <f t="shared" si="69"/>
        <v>0.31585663294936867</v>
      </c>
      <c r="N199" s="87">
        <f t="shared" si="70"/>
        <v>0.30282608807495787</v>
      </c>
      <c r="O199" s="87">
        <f t="shared" si="71"/>
        <v>0.13099968128226025</v>
      </c>
      <c r="P199" s="87">
        <f t="shared" si="72"/>
        <v>0.07140145180825024</v>
      </c>
      <c r="Q199" s="87">
        <f t="shared" si="73"/>
        <v>0.0391463757613087</v>
      </c>
      <c r="R199" s="87">
        <f t="shared" si="74"/>
        <v>0.0854645732950808</v>
      </c>
      <c r="S199" s="87">
        <f t="shared" si="75"/>
        <v>0.012153453513202964</v>
      </c>
      <c r="T199">
        <v>157780783</v>
      </c>
      <c r="U199" s="102">
        <v>151271597</v>
      </c>
      <c r="V199" s="102">
        <v>65438652</v>
      </c>
      <c r="W199" s="102">
        <v>35667375</v>
      </c>
      <c r="X199" s="102">
        <v>19554903</v>
      </c>
      <c r="Y199" s="102">
        <v>21056183</v>
      </c>
      <c r="Z199" s="102">
        <v>42692367</v>
      </c>
      <c r="AA199" s="102">
        <v>6071050</v>
      </c>
      <c r="AB199" s="102">
        <v>499532910</v>
      </c>
    </row>
    <row r="200" spans="1:28" ht="12.75">
      <c r="A200" s="98" t="s">
        <v>29</v>
      </c>
      <c r="B200" s="110" t="s">
        <v>270</v>
      </c>
      <c r="C200" s="111" t="s">
        <v>271</v>
      </c>
      <c r="D200" s="98" t="s">
        <v>27</v>
      </c>
      <c r="E200" s="98">
        <v>15</v>
      </c>
      <c r="F200" s="99" t="s">
        <v>22</v>
      </c>
      <c r="G200" s="99" t="s">
        <v>22</v>
      </c>
      <c r="H200" s="99"/>
      <c r="I200" s="99" t="s">
        <v>23</v>
      </c>
      <c r="J200" s="100">
        <v>24396</v>
      </c>
      <c r="K200" s="101">
        <f t="shared" si="67"/>
        <v>10201.877356943762</v>
      </c>
      <c r="L200" s="87">
        <f t="shared" si="68"/>
        <v>0.05830346406880653</v>
      </c>
      <c r="M200" s="87">
        <f t="shared" si="69"/>
        <v>0.23826961223567616</v>
      </c>
      <c r="N200" s="87">
        <f t="shared" si="70"/>
        <v>0.2058471000007659</v>
      </c>
      <c r="O200" s="87">
        <f t="shared" si="71"/>
        <v>0.3396642771255045</v>
      </c>
      <c r="P200" s="87">
        <f t="shared" si="72"/>
        <v>0.06347122977123207</v>
      </c>
      <c r="Q200" s="87">
        <f t="shared" si="73"/>
        <v>0.017467775658847048</v>
      </c>
      <c r="R200" s="87">
        <f t="shared" si="74"/>
        <v>0.046273426310992655</v>
      </c>
      <c r="S200" s="87">
        <f t="shared" si="75"/>
        <v>0.03070311482817514</v>
      </c>
      <c r="T200">
        <v>248885000</v>
      </c>
      <c r="U200" s="102">
        <v>215018000</v>
      </c>
      <c r="V200" s="102">
        <v>354797000</v>
      </c>
      <c r="W200" s="102">
        <v>66299000</v>
      </c>
      <c r="X200" s="102">
        <v>18246000</v>
      </c>
      <c r="Y200" s="102">
        <v>60901000</v>
      </c>
      <c r="Z200" s="102">
        <v>48335000</v>
      </c>
      <c r="AA200" s="102">
        <v>32071000</v>
      </c>
      <c r="AB200" s="102">
        <v>1044552000</v>
      </c>
    </row>
    <row r="201" spans="1:28" ht="12.75">
      <c r="A201" s="98" t="s">
        <v>29</v>
      </c>
      <c r="B201" s="110" t="s">
        <v>172</v>
      </c>
      <c r="C201" s="111" t="s">
        <v>173</v>
      </c>
      <c r="D201" s="98" t="s">
        <v>27</v>
      </c>
      <c r="E201" s="98">
        <v>16</v>
      </c>
      <c r="F201" s="99" t="s">
        <v>22</v>
      </c>
      <c r="G201" s="99"/>
      <c r="H201" s="99"/>
      <c r="I201" s="99" t="s">
        <v>23</v>
      </c>
      <c r="J201" s="100">
        <v>21987</v>
      </c>
      <c r="K201" s="101">
        <f t="shared" si="67"/>
        <v>6528.63055441852</v>
      </c>
      <c r="L201" s="87">
        <f t="shared" si="68"/>
        <v>0.07707175919384647</v>
      </c>
      <c r="M201" s="87">
        <f t="shared" si="69"/>
        <v>0.405634145100854</v>
      </c>
      <c r="N201" s="87">
        <f t="shared" si="70"/>
        <v>0.11525158387919</v>
      </c>
      <c r="O201" s="87">
        <f t="shared" si="71"/>
        <v>0.03571852446323309</v>
      </c>
      <c r="P201" s="87">
        <f t="shared" si="72"/>
        <v>0.13993240608345248</v>
      </c>
      <c r="Q201" s="87">
        <f t="shared" si="73"/>
        <v>0.0760911952706865</v>
      </c>
      <c r="R201" s="87">
        <f t="shared" si="74"/>
        <v>0.10755966745601592</v>
      </c>
      <c r="S201" s="87">
        <f t="shared" si="75"/>
        <v>0.04274071855272156</v>
      </c>
      <c r="T201">
        <v>143545000</v>
      </c>
      <c r="U201" s="102">
        <v>40785000</v>
      </c>
      <c r="V201" s="102">
        <v>12640000</v>
      </c>
      <c r="W201" s="102">
        <v>49519000</v>
      </c>
      <c r="X201" s="102">
        <v>26927000</v>
      </c>
      <c r="Y201" s="102">
        <v>27274000</v>
      </c>
      <c r="Z201" s="102">
        <v>38063000</v>
      </c>
      <c r="AA201" s="102">
        <v>15125000</v>
      </c>
      <c r="AB201" s="102">
        <v>353878000</v>
      </c>
    </row>
    <row r="202" spans="1:28" ht="12.75">
      <c r="A202" s="98" t="s">
        <v>29</v>
      </c>
      <c r="B202" s="110" t="s">
        <v>174</v>
      </c>
      <c r="C202" s="111" t="s">
        <v>175</v>
      </c>
      <c r="D202" s="98" t="s">
        <v>27</v>
      </c>
      <c r="E202" s="98">
        <v>16</v>
      </c>
      <c r="F202" s="99" t="s">
        <v>22</v>
      </c>
      <c r="G202" s="99"/>
      <c r="H202" s="99"/>
      <c r="I202" s="99" t="s">
        <v>23</v>
      </c>
      <c r="J202" s="100">
        <v>13408</v>
      </c>
      <c r="K202" s="101">
        <f t="shared" si="67"/>
        <v>11424.200029832935</v>
      </c>
      <c r="L202" s="87">
        <f t="shared" si="68"/>
        <v>0.08332204804162727</v>
      </c>
      <c r="M202" s="87">
        <f t="shared" si="69"/>
        <v>0.38425433388314845</v>
      </c>
      <c r="N202" s="87">
        <f t="shared" si="70"/>
        <v>0.17524889687444248</v>
      </c>
      <c r="O202" s="87">
        <f t="shared" si="71"/>
        <v>0.109199789700228</v>
      </c>
      <c r="P202" s="87">
        <f t="shared" si="72"/>
        <v>0.08053765317174562</v>
      </c>
      <c r="Q202" s="87">
        <f t="shared" si="73"/>
        <v>0.06215176312446981</v>
      </c>
      <c r="R202" s="87">
        <f t="shared" si="74"/>
        <v>0.07181567884240601</v>
      </c>
      <c r="S202" s="87">
        <f t="shared" si="75"/>
        <v>0.03346983636193235</v>
      </c>
      <c r="T202">
        <v>153175674</v>
      </c>
      <c r="U202" s="102">
        <v>69859636</v>
      </c>
      <c r="V202" s="102">
        <v>43530417</v>
      </c>
      <c r="W202" s="102">
        <v>32104802</v>
      </c>
      <c r="X202" s="102">
        <v>24775617</v>
      </c>
      <c r="Y202" s="102">
        <v>33214748</v>
      </c>
      <c r="Z202" s="102">
        <v>28627953</v>
      </c>
      <c r="AA202" s="102">
        <v>13342113</v>
      </c>
      <c r="AB202" s="102">
        <v>398630960</v>
      </c>
    </row>
    <row r="203" spans="1:28" ht="12.75">
      <c r="A203" s="98" t="s">
        <v>29</v>
      </c>
      <c r="B203" s="110" t="s">
        <v>224</v>
      </c>
      <c r="C203" s="111" t="s">
        <v>225</v>
      </c>
      <c r="D203" s="98" t="s">
        <v>27</v>
      </c>
      <c r="E203" s="98">
        <v>16</v>
      </c>
      <c r="F203" s="99" t="s">
        <v>22</v>
      </c>
      <c r="G203" s="99"/>
      <c r="H203" s="99"/>
      <c r="I203" s="99" t="s">
        <v>23</v>
      </c>
      <c r="J203" s="100">
        <v>20521</v>
      </c>
      <c r="K203" s="101">
        <f t="shared" si="67"/>
        <v>6646.108376784757</v>
      </c>
      <c r="L203" s="87">
        <f t="shared" si="68"/>
        <v>0.0423753467801452</v>
      </c>
      <c r="M203" s="87">
        <f t="shared" si="69"/>
        <v>0.33105055317337634</v>
      </c>
      <c r="N203" s="87">
        <f t="shared" si="70"/>
        <v>0.1752967674891132</v>
      </c>
      <c r="O203" s="87">
        <f t="shared" si="71"/>
        <v>0.12820007693657287</v>
      </c>
      <c r="P203" s="87">
        <f t="shared" si="72"/>
        <v>0.10244068995133986</v>
      </c>
      <c r="Q203" s="87">
        <f t="shared" si="73"/>
        <v>0.03958742520068901</v>
      </c>
      <c r="R203" s="87">
        <f t="shared" si="74"/>
        <v>0.07506998227953822</v>
      </c>
      <c r="S203" s="87">
        <f t="shared" si="75"/>
        <v>0.10597915818922532</v>
      </c>
      <c r="T203">
        <v>136384790</v>
      </c>
      <c r="U203" s="102">
        <v>72218012</v>
      </c>
      <c r="V203" s="102">
        <v>52815319</v>
      </c>
      <c r="W203" s="102">
        <v>42203077</v>
      </c>
      <c r="X203" s="102">
        <v>16309058</v>
      </c>
      <c r="Y203" s="102">
        <v>17457614</v>
      </c>
      <c r="Z203" s="102">
        <v>30927010</v>
      </c>
      <c r="AA203" s="102">
        <v>43660840</v>
      </c>
      <c r="AB203" s="102">
        <v>411975720</v>
      </c>
    </row>
    <row r="204" spans="1:28" ht="12.75">
      <c r="A204" s="98" t="s">
        <v>29</v>
      </c>
      <c r="B204" s="110" t="s">
        <v>50</v>
      </c>
      <c r="C204" s="111" t="s">
        <v>51</v>
      </c>
      <c r="D204" s="98" t="s">
        <v>27</v>
      </c>
      <c r="E204" s="98">
        <v>15</v>
      </c>
      <c r="F204" s="99" t="s">
        <v>22</v>
      </c>
      <c r="G204" s="99"/>
      <c r="H204" s="99" t="s">
        <v>22</v>
      </c>
      <c r="I204" s="99"/>
      <c r="J204" s="100">
        <v>27261</v>
      </c>
      <c r="K204" s="101">
        <f t="shared" si="67"/>
        <v>17386.55955394153</v>
      </c>
      <c r="L204" s="87">
        <f t="shared" si="68"/>
        <v>0.06004244456351593</v>
      </c>
      <c r="M204" s="87">
        <f t="shared" si="69"/>
        <v>0.3696740535182113</v>
      </c>
      <c r="N204" s="87">
        <f t="shared" si="70"/>
        <v>0.29143785053617266</v>
      </c>
      <c r="O204" s="87">
        <f t="shared" si="71"/>
        <v>0.047754423648532184</v>
      </c>
      <c r="P204" s="87">
        <f t="shared" si="72"/>
        <v>0.09724968275769552</v>
      </c>
      <c r="Q204" s="87">
        <f t="shared" si="73"/>
        <v>0.04196255799860078</v>
      </c>
      <c r="R204" s="87">
        <f t="shared" si="74"/>
        <v>0.06781458854433554</v>
      </c>
      <c r="S204" s="87">
        <f t="shared" si="75"/>
        <v>0.024064398432936108</v>
      </c>
      <c r="T204">
        <v>473975000</v>
      </c>
      <c r="U204" s="102">
        <v>373665000</v>
      </c>
      <c r="V204" s="102">
        <v>61228000</v>
      </c>
      <c r="W204" s="102">
        <v>124688000</v>
      </c>
      <c r="X204" s="102">
        <v>53802000</v>
      </c>
      <c r="Y204" s="102">
        <v>76983000</v>
      </c>
      <c r="Z204" s="102">
        <v>86948000</v>
      </c>
      <c r="AA204" s="102">
        <v>30854000</v>
      </c>
      <c r="AB204" s="102">
        <v>1282143000</v>
      </c>
    </row>
    <row r="205" spans="1:28" ht="12.75">
      <c r="A205" s="98" t="s">
        <v>29</v>
      </c>
      <c r="B205" s="110" t="s">
        <v>52</v>
      </c>
      <c r="C205" s="111" t="s">
        <v>53</v>
      </c>
      <c r="D205" s="98" t="s">
        <v>27</v>
      </c>
      <c r="E205" s="98">
        <v>15</v>
      </c>
      <c r="F205" s="99" t="s">
        <v>22</v>
      </c>
      <c r="G205" s="99"/>
      <c r="H205" s="99" t="s">
        <v>22</v>
      </c>
      <c r="I205" s="99"/>
      <c r="J205" s="100">
        <v>23723</v>
      </c>
      <c r="K205" s="101">
        <f t="shared" si="67"/>
        <v>16167.13737722885</v>
      </c>
      <c r="L205" s="87">
        <f t="shared" si="68"/>
        <v>0.04653553337773023</v>
      </c>
      <c r="M205" s="87">
        <f t="shared" si="69"/>
        <v>0.44497413919124934</v>
      </c>
      <c r="N205" s="87">
        <f t="shared" si="70"/>
        <v>0.23729757449049915</v>
      </c>
      <c r="O205" s="87">
        <f t="shared" si="71"/>
        <v>0.012897918837203367</v>
      </c>
      <c r="P205" s="87">
        <f t="shared" si="72"/>
        <v>0.10305920953404137</v>
      </c>
      <c r="Q205" s="87">
        <f t="shared" si="73"/>
        <v>0.055476017551472176</v>
      </c>
      <c r="R205" s="87">
        <f t="shared" si="74"/>
        <v>0.04239014667220468</v>
      </c>
      <c r="S205" s="87">
        <f t="shared" si="75"/>
        <v>0.05736946034559972</v>
      </c>
      <c r="T205">
        <v>383533000</v>
      </c>
      <c r="U205" s="102">
        <v>204532000</v>
      </c>
      <c r="V205" s="102">
        <v>11117000</v>
      </c>
      <c r="W205" s="102">
        <v>88829000</v>
      </c>
      <c r="X205" s="102">
        <v>47816000</v>
      </c>
      <c r="Y205" s="102">
        <v>40110000</v>
      </c>
      <c r="Z205" s="102">
        <v>36537000</v>
      </c>
      <c r="AA205" s="102">
        <v>49448000</v>
      </c>
      <c r="AB205" s="102">
        <v>861922000</v>
      </c>
    </row>
    <row r="206" spans="1:28" ht="12.75">
      <c r="A206" s="98" t="s">
        <v>29</v>
      </c>
      <c r="B206" s="110" t="s">
        <v>54</v>
      </c>
      <c r="C206" s="111" t="s">
        <v>55</v>
      </c>
      <c r="D206" s="98" t="s">
        <v>27</v>
      </c>
      <c r="E206" s="98">
        <v>15</v>
      </c>
      <c r="F206" s="99" t="s">
        <v>22</v>
      </c>
      <c r="G206" s="99"/>
      <c r="H206" s="99" t="s">
        <v>22</v>
      </c>
      <c r="I206" s="99"/>
      <c r="J206" s="100">
        <v>34909</v>
      </c>
      <c r="K206" s="101">
        <f t="shared" si="67"/>
        <v>24907.215904208082</v>
      </c>
      <c r="L206" s="87">
        <f t="shared" si="68"/>
        <v>0.05515460565141044</v>
      </c>
      <c r="M206" s="87">
        <f t="shared" si="69"/>
        <v>0.4188749689873372</v>
      </c>
      <c r="N206" s="87">
        <f t="shared" si="70"/>
        <v>0.27694464450455614</v>
      </c>
      <c r="O206" s="87">
        <f t="shared" si="71"/>
        <v>0.032509460367623505</v>
      </c>
      <c r="P206" s="87">
        <f t="shared" si="72"/>
        <v>0.12413062172259384</v>
      </c>
      <c r="Q206" s="87">
        <f t="shared" si="73"/>
        <v>0.028314862231514647</v>
      </c>
      <c r="R206" s="87">
        <f t="shared" si="74"/>
        <v>0.03587496657858669</v>
      </c>
      <c r="S206" s="87">
        <f t="shared" si="75"/>
        <v>0.028195869956377528</v>
      </c>
      <c r="T206">
        <v>869486000</v>
      </c>
      <c r="U206" s="102">
        <v>574872000</v>
      </c>
      <c r="V206" s="102">
        <v>67482000</v>
      </c>
      <c r="W206" s="102">
        <v>257666000</v>
      </c>
      <c r="X206" s="102">
        <v>58775000</v>
      </c>
      <c r="Y206" s="102">
        <v>114488000</v>
      </c>
      <c r="Z206" s="102">
        <v>74468000</v>
      </c>
      <c r="AA206" s="102">
        <v>58528000</v>
      </c>
      <c r="AB206" s="102">
        <v>2075765000</v>
      </c>
    </row>
    <row r="207" spans="1:28" ht="12.75">
      <c r="A207" s="98" t="s">
        <v>29</v>
      </c>
      <c r="B207" s="110" t="s">
        <v>58</v>
      </c>
      <c r="C207" s="111" t="s">
        <v>59</v>
      </c>
      <c r="D207" s="98" t="s">
        <v>27</v>
      </c>
      <c r="E207" s="98">
        <v>15</v>
      </c>
      <c r="F207" s="99" t="s">
        <v>22</v>
      </c>
      <c r="G207" s="99"/>
      <c r="H207" s="99" t="s">
        <v>22</v>
      </c>
      <c r="I207" s="99"/>
      <c r="J207" s="100">
        <v>24552</v>
      </c>
      <c r="K207" s="101">
        <f t="shared" si="67"/>
        <v>16091.194200065167</v>
      </c>
      <c r="L207" s="87">
        <f t="shared" si="68"/>
        <v>0.06518428827061389</v>
      </c>
      <c r="M207" s="87">
        <f t="shared" si="69"/>
        <v>0.3027630787387394</v>
      </c>
      <c r="N207" s="87">
        <f t="shared" si="70"/>
        <v>0.3904811535116121</v>
      </c>
      <c r="O207" s="87">
        <f t="shared" si="71"/>
        <v>0.012722193909808143</v>
      </c>
      <c r="P207" s="87">
        <f t="shared" si="72"/>
        <v>0.11664399544787472</v>
      </c>
      <c r="Q207" s="87">
        <f t="shared" si="73"/>
        <v>0.03470880575682914</v>
      </c>
      <c r="R207" s="87">
        <f t="shared" si="74"/>
        <v>0.045750391796978276</v>
      </c>
      <c r="S207" s="87">
        <f t="shared" si="75"/>
        <v>0.031746092567544265</v>
      </c>
      <c r="T207">
        <v>395071000</v>
      </c>
      <c r="U207" s="102">
        <v>509533000</v>
      </c>
      <c r="V207" s="102">
        <v>16601000</v>
      </c>
      <c r="W207" s="102">
        <v>152207000</v>
      </c>
      <c r="X207" s="102">
        <v>45291000</v>
      </c>
      <c r="Y207" s="102">
        <v>85058000</v>
      </c>
      <c r="Z207" s="102">
        <v>59699000</v>
      </c>
      <c r="AA207" s="102">
        <v>41425000</v>
      </c>
      <c r="AB207" s="102">
        <v>1304885000</v>
      </c>
    </row>
    <row r="208" spans="1:28" ht="12.75">
      <c r="A208" s="98" t="s">
        <v>29</v>
      </c>
      <c r="B208" s="110" t="s">
        <v>84</v>
      </c>
      <c r="C208" s="111" t="s">
        <v>85</v>
      </c>
      <c r="D208" s="98" t="s">
        <v>27</v>
      </c>
      <c r="E208" s="98">
        <v>15</v>
      </c>
      <c r="F208" s="99" t="s">
        <v>22</v>
      </c>
      <c r="G208" s="99"/>
      <c r="H208" s="99" t="s">
        <v>22</v>
      </c>
      <c r="I208" s="99"/>
      <c r="J208" s="100">
        <v>45946</v>
      </c>
      <c r="K208" s="101">
        <f t="shared" si="67"/>
        <v>11641.122186915074</v>
      </c>
      <c r="L208" s="87">
        <f t="shared" si="68"/>
        <v>0.06437259552609687</v>
      </c>
      <c r="M208" s="87">
        <f t="shared" si="69"/>
        <v>0.3599899580823976</v>
      </c>
      <c r="N208" s="87">
        <f t="shared" si="70"/>
        <v>0.29693721513125837</v>
      </c>
      <c r="O208" s="87">
        <f t="shared" si="71"/>
        <v>0.09083425989990389</v>
      </c>
      <c r="P208" s="87">
        <f t="shared" si="72"/>
        <v>0.07400125995105575</v>
      </c>
      <c r="Q208" s="87">
        <f t="shared" si="73"/>
        <v>0.020960820368131853</v>
      </c>
      <c r="R208" s="87">
        <f t="shared" si="74"/>
        <v>0.06100801468866017</v>
      </c>
      <c r="S208" s="87">
        <f t="shared" si="75"/>
        <v>0.031895876352495536</v>
      </c>
      <c r="T208">
        <v>534863000</v>
      </c>
      <c r="U208" s="102">
        <v>441181000</v>
      </c>
      <c r="V208" s="102">
        <v>134959000</v>
      </c>
      <c r="W208" s="102">
        <v>109949000</v>
      </c>
      <c r="X208" s="102">
        <v>31143000</v>
      </c>
      <c r="Y208" s="102">
        <v>95643000</v>
      </c>
      <c r="Z208" s="102">
        <v>90644000</v>
      </c>
      <c r="AA208" s="102">
        <v>47390000</v>
      </c>
      <c r="AB208" s="102">
        <v>1485772000</v>
      </c>
    </row>
    <row r="209" spans="1:28" ht="12.75">
      <c r="A209" s="98" t="s">
        <v>29</v>
      </c>
      <c r="B209" s="110" t="s">
        <v>100</v>
      </c>
      <c r="C209" s="111" t="s">
        <v>101</v>
      </c>
      <c r="D209" s="98" t="s">
        <v>27</v>
      </c>
      <c r="E209" s="98">
        <v>15</v>
      </c>
      <c r="F209" s="99" t="s">
        <v>22</v>
      </c>
      <c r="G209" s="99"/>
      <c r="H209" s="99" t="s">
        <v>22</v>
      </c>
      <c r="I209" s="99"/>
      <c r="J209" s="100">
        <v>39877</v>
      </c>
      <c r="K209" s="101">
        <f t="shared" si="67"/>
        <v>8098.989166687565</v>
      </c>
      <c r="L209" s="87">
        <f t="shared" si="68"/>
        <v>0.016160986557792984</v>
      </c>
      <c r="M209" s="87">
        <f t="shared" si="69"/>
        <v>0.2598940259116017</v>
      </c>
      <c r="N209" s="87">
        <f t="shared" si="70"/>
        <v>0.2538829468605191</v>
      </c>
      <c r="O209" s="87">
        <f t="shared" si="71"/>
        <v>0.11384837302942077</v>
      </c>
      <c r="P209" s="87">
        <f t="shared" si="72"/>
        <v>0.10546999697449867</v>
      </c>
      <c r="Q209" s="87">
        <f t="shared" si="73"/>
        <v>0.04352711766799693</v>
      </c>
      <c r="R209" s="87">
        <f t="shared" si="74"/>
        <v>0.10356825431764917</v>
      </c>
      <c r="S209" s="87">
        <f t="shared" si="75"/>
        <v>0.10364829868052064</v>
      </c>
      <c r="T209">
        <v>322963391</v>
      </c>
      <c r="U209" s="102">
        <v>315493583</v>
      </c>
      <c r="V209" s="102">
        <v>141476344</v>
      </c>
      <c r="W209" s="102">
        <v>131064759</v>
      </c>
      <c r="X209" s="102">
        <v>54089991</v>
      </c>
      <c r="Y209" s="102">
        <v>20082828</v>
      </c>
      <c r="Z209" s="102">
        <v>128701514</v>
      </c>
      <c r="AA209" s="102">
        <v>128800983</v>
      </c>
      <c r="AB209" s="102">
        <v>1242673393</v>
      </c>
    </row>
    <row r="210" spans="1:28" ht="12.75">
      <c r="A210" s="98" t="s">
        <v>29</v>
      </c>
      <c r="B210" s="110" t="s">
        <v>110</v>
      </c>
      <c r="C210" s="111" t="s">
        <v>111</v>
      </c>
      <c r="D210" s="98" t="s">
        <v>27</v>
      </c>
      <c r="E210" s="98">
        <v>15</v>
      </c>
      <c r="F210" s="99" t="s">
        <v>22</v>
      </c>
      <c r="G210" s="99"/>
      <c r="H210" s="99" t="s">
        <v>22</v>
      </c>
      <c r="I210" s="99"/>
      <c r="J210" s="100">
        <v>23705</v>
      </c>
      <c r="K210" s="101">
        <f t="shared" si="67"/>
        <v>7557.274583421219</v>
      </c>
      <c r="L210" s="87">
        <f t="shared" si="68"/>
        <v>0.04517802202617408</v>
      </c>
      <c r="M210" s="87">
        <f t="shared" si="69"/>
        <v>0.28775140554230016</v>
      </c>
      <c r="N210" s="87">
        <f t="shared" si="70"/>
        <v>0.2567586458767137</v>
      </c>
      <c r="O210" s="87">
        <f t="shared" si="71"/>
        <v>0.11985714008292507</v>
      </c>
      <c r="P210" s="87">
        <f t="shared" si="72"/>
        <v>0.1214406280322427</v>
      </c>
      <c r="Q210" s="87">
        <f t="shared" si="73"/>
        <v>0.0474456603072837</v>
      </c>
      <c r="R210" s="87">
        <f t="shared" si="74"/>
        <v>0.08258516148185975</v>
      </c>
      <c r="S210" s="87">
        <f t="shared" si="75"/>
        <v>0.038983336650500806</v>
      </c>
      <c r="T210">
        <v>179145194</v>
      </c>
      <c r="U210" s="102">
        <v>159850053</v>
      </c>
      <c r="V210" s="102">
        <v>74619377</v>
      </c>
      <c r="W210" s="102">
        <v>75605208</v>
      </c>
      <c r="X210" s="102">
        <v>29538212</v>
      </c>
      <c r="Y210" s="102">
        <v>28126450</v>
      </c>
      <c r="Z210" s="102">
        <v>51414987</v>
      </c>
      <c r="AA210" s="102">
        <v>24269829</v>
      </c>
      <c r="AB210" s="102">
        <v>622569310</v>
      </c>
    </row>
    <row r="211" spans="1:28" ht="12.75">
      <c r="A211" s="98" t="s">
        <v>29</v>
      </c>
      <c r="B211" s="110" t="s">
        <v>112</v>
      </c>
      <c r="C211" s="111" t="s">
        <v>113</v>
      </c>
      <c r="D211" s="98" t="s">
        <v>27</v>
      </c>
      <c r="E211" s="98">
        <v>15</v>
      </c>
      <c r="F211" s="99" t="s">
        <v>22</v>
      </c>
      <c r="G211" s="99" t="s">
        <v>22</v>
      </c>
      <c r="H211" s="99" t="s">
        <v>22</v>
      </c>
      <c r="I211" s="99"/>
      <c r="J211" s="100">
        <v>25081</v>
      </c>
      <c r="K211" s="101">
        <f t="shared" si="67"/>
        <v>13337.107770822535</v>
      </c>
      <c r="L211" s="87">
        <f t="shared" si="68"/>
        <v>0.06670545334603827</v>
      </c>
      <c r="M211" s="87">
        <f t="shared" si="69"/>
        <v>0.3831039727332698</v>
      </c>
      <c r="N211" s="87">
        <f t="shared" si="70"/>
        <v>0.27598974748955507</v>
      </c>
      <c r="O211" s="87">
        <f t="shared" si="71"/>
        <v>0.05545426225903394</v>
      </c>
      <c r="P211" s="87">
        <f t="shared" si="72"/>
        <v>0.10249074617019717</v>
      </c>
      <c r="Q211" s="87">
        <f t="shared" si="73"/>
        <v>0.029668373891372866</v>
      </c>
      <c r="R211" s="87">
        <f t="shared" si="74"/>
        <v>0.06384111815583082</v>
      </c>
      <c r="S211" s="87">
        <f t="shared" si="75"/>
        <v>0.022746325954702044</v>
      </c>
      <c r="T211">
        <v>334508000</v>
      </c>
      <c r="U211" s="102">
        <v>240981000</v>
      </c>
      <c r="V211" s="102">
        <v>48420000</v>
      </c>
      <c r="W211" s="102">
        <v>89490000</v>
      </c>
      <c r="X211" s="102">
        <v>25905000</v>
      </c>
      <c r="Y211" s="102">
        <v>58244000</v>
      </c>
      <c r="Z211" s="102">
        <v>55743000</v>
      </c>
      <c r="AA211" s="102">
        <v>19861000</v>
      </c>
      <c r="AB211" s="102">
        <v>873152000</v>
      </c>
    </row>
    <row r="212" spans="1:28" ht="12.75">
      <c r="A212" s="98" t="s">
        <v>29</v>
      </c>
      <c r="B212" s="110" t="s">
        <v>134</v>
      </c>
      <c r="C212" s="111" t="s">
        <v>135</v>
      </c>
      <c r="D212" s="98" t="s">
        <v>27</v>
      </c>
      <c r="E212" s="98">
        <v>15</v>
      </c>
      <c r="F212" s="99" t="s">
        <v>22</v>
      </c>
      <c r="G212" s="99"/>
      <c r="H212" s="99" t="s">
        <v>22</v>
      </c>
      <c r="I212" s="99"/>
      <c r="J212" s="100">
        <v>31973</v>
      </c>
      <c r="K212" s="101">
        <f t="shared" si="67"/>
        <v>10428.078253526413</v>
      </c>
      <c r="L212" s="87">
        <f t="shared" si="68"/>
        <v>0.06691307351407502</v>
      </c>
      <c r="M212" s="87">
        <f t="shared" si="69"/>
        <v>0.3187320269940796</v>
      </c>
      <c r="N212" s="87">
        <f t="shared" si="70"/>
        <v>0.2758316625670991</v>
      </c>
      <c r="O212" s="87">
        <f t="shared" si="71"/>
        <v>0.06289207949795225</v>
      </c>
      <c r="P212" s="87">
        <f t="shared" si="72"/>
        <v>0.10833728847502576</v>
      </c>
      <c r="Q212" s="87">
        <f t="shared" si="73"/>
        <v>0.0318476513260932</v>
      </c>
      <c r="R212" s="87">
        <f t="shared" si="74"/>
        <v>0.09494246429846442</v>
      </c>
      <c r="S212" s="87">
        <f t="shared" si="75"/>
        <v>0.04050375332721065</v>
      </c>
      <c r="T212">
        <v>333416946</v>
      </c>
      <c r="U212" s="102">
        <v>288540036</v>
      </c>
      <c r="V212" s="102">
        <v>65789702</v>
      </c>
      <c r="W212" s="102">
        <v>113328705</v>
      </c>
      <c r="X212" s="102">
        <v>33314966</v>
      </c>
      <c r="Y212" s="102">
        <v>69995955</v>
      </c>
      <c r="Z212" s="102">
        <v>99316742</v>
      </c>
      <c r="AA212" s="102">
        <v>42369880</v>
      </c>
      <c r="AB212" s="102">
        <v>1046072932</v>
      </c>
    </row>
    <row r="213" spans="1:28" ht="12.75">
      <c r="A213" s="98" t="s">
        <v>29</v>
      </c>
      <c r="B213" s="110" t="s">
        <v>138</v>
      </c>
      <c r="C213" s="111" t="s">
        <v>139</v>
      </c>
      <c r="D213" s="98" t="s">
        <v>27</v>
      </c>
      <c r="E213" s="98">
        <v>15</v>
      </c>
      <c r="F213" s="99" t="s">
        <v>22</v>
      </c>
      <c r="G213" s="99"/>
      <c r="H213" s="99" t="s">
        <v>22</v>
      </c>
      <c r="I213" s="99"/>
      <c r="J213" s="100">
        <v>38169</v>
      </c>
      <c r="K213" s="101">
        <f t="shared" si="67"/>
        <v>16152.898949409206</v>
      </c>
      <c r="L213" s="87">
        <f t="shared" si="68"/>
        <v>0.0582711575242986</v>
      </c>
      <c r="M213" s="87">
        <f t="shared" si="69"/>
        <v>0.32994296343944696</v>
      </c>
      <c r="N213" s="87">
        <f t="shared" si="70"/>
        <v>0.27664872478494895</v>
      </c>
      <c r="O213" s="87">
        <f t="shared" si="71"/>
        <v>0.05382350454291014</v>
      </c>
      <c r="P213" s="87">
        <f t="shared" si="72"/>
        <v>0.08906009014109832</v>
      </c>
      <c r="Q213" s="87">
        <f t="shared" si="73"/>
        <v>0.02993750488326717</v>
      </c>
      <c r="R213" s="87">
        <f t="shared" si="74"/>
        <v>0.1221689091343051</v>
      </c>
      <c r="S213" s="87">
        <f t="shared" si="75"/>
        <v>0.04014714554972477</v>
      </c>
      <c r="T213">
        <v>616540000</v>
      </c>
      <c r="U213" s="102">
        <v>516953000</v>
      </c>
      <c r="V213" s="102">
        <v>100576000</v>
      </c>
      <c r="W213" s="102">
        <v>166420000</v>
      </c>
      <c r="X213" s="102">
        <v>55942000</v>
      </c>
      <c r="Y213" s="102">
        <v>108887000</v>
      </c>
      <c r="Z213" s="102">
        <v>228288000</v>
      </c>
      <c r="AA213" s="102">
        <v>75020000</v>
      </c>
      <c r="AB213" s="102">
        <v>1868626000</v>
      </c>
    </row>
    <row r="214" spans="1:28" ht="12.75">
      <c r="A214" s="98" t="s">
        <v>29</v>
      </c>
      <c r="B214" s="110" t="s">
        <v>140</v>
      </c>
      <c r="C214" s="111" t="s">
        <v>141</v>
      </c>
      <c r="D214" s="98" t="s">
        <v>27</v>
      </c>
      <c r="E214" s="98">
        <v>15</v>
      </c>
      <c r="F214" s="99" t="s">
        <v>22</v>
      </c>
      <c r="G214" s="99"/>
      <c r="H214" s="99" t="s">
        <v>22</v>
      </c>
      <c r="I214" s="99"/>
      <c r="J214" s="100">
        <v>41470</v>
      </c>
      <c r="K214" s="101">
        <f t="shared" si="67"/>
        <v>10527.555702917773</v>
      </c>
      <c r="L214" s="87">
        <f t="shared" si="68"/>
        <v>0.055365871457314336</v>
      </c>
      <c r="M214" s="87">
        <f t="shared" si="69"/>
        <v>0.3747442283123777</v>
      </c>
      <c r="N214" s="87">
        <f t="shared" si="70"/>
        <v>0.2120692075236561</v>
      </c>
      <c r="O214" s="87">
        <f t="shared" si="71"/>
        <v>0.14759130794613337</v>
      </c>
      <c r="P214" s="87">
        <f t="shared" si="72"/>
        <v>0.05848946552612122</v>
      </c>
      <c r="Q214" s="87">
        <f t="shared" si="73"/>
        <v>0.024577476823531202</v>
      </c>
      <c r="R214" s="87">
        <f t="shared" si="74"/>
        <v>0.09927383791750959</v>
      </c>
      <c r="S214" s="87">
        <f t="shared" si="75"/>
        <v>0.027888604493356478</v>
      </c>
      <c r="T214">
        <v>436577735</v>
      </c>
      <c r="U214" s="102">
        <v>247061028</v>
      </c>
      <c r="V214" s="102">
        <v>171944153</v>
      </c>
      <c r="W214" s="102">
        <v>68140338</v>
      </c>
      <c r="X214" s="102">
        <v>28632807</v>
      </c>
      <c r="Y214" s="102">
        <v>64501345</v>
      </c>
      <c r="Z214" s="102">
        <v>115654209</v>
      </c>
      <c r="AA214" s="102">
        <v>32490277</v>
      </c>
      <c r="AB214" s="102">
        <v>1165001892</v>
      </c>
    </row>
    <row r="215" spans="1:28" ht="12.75">
      <c r="A215" s="98" t="s">
        <v>29</v>
      </c>
      <c r="B215" s="110" t="s">
        <v>148</v>
      </c>
      <c r="C215" s="111" t="s">
        <v>149</v>
      </c>
      <c r="D215" s="98" t="s">
        <v>27</v>
      </c>
      <c r="E215" s="98">
        <v>15</v>
      </c>
      <c r="F215" s="99" t="s">
        <v>22</v>
      </c>
      <c r="G215" s="99"/>
      <c r="H215" s="99" t="s">
        <v>22</v>
      </c>
      <c r="I215" s="99"/>
      <c r="J215" s="100">
        <v>41725</v>
      </c>
      <c r="K215" s="101">
        <f t="shared" si="67"/>
        <v>13285.36230077891</v>
      </c>
      <c r="L215" s="87">
        <f t="shared" si="68"/>
        <v>0.06132105963643644</v>
      </c>
      <c r="M215" s="87">
        <f t="shared" si="69"/>
        <v>0.29539861968870135</v>
      </c>
      <c r="N215" s="87">
        <f t="shared" si="70"/>
        <v>0.24697340783972246</v>
      </c>
      <c r="O215" s="87">
        <f t="shared" si="71"/>
        <v>0.0946955275676846</v>
      </c>
      <c r="P215" s="87">
        <f t="shared" si="72"/>
        <v>0.1459919135328278</v>
      </c>
      <c r="Q215" s="87">
        <f t="shared" si="73"/>
        <v>0.03584062859443578</v>
      </c>
      <c r="R215" s="87">
        <f t="shared" si="74"/>
        <v>0.08758201884788933</v>
      </c>
      <c r="S215" s="87">
        <f t="shared" si="75"/>
        <v>0.03219682429230223</v>
      </c>
      <c r="T215">
        <v>554331742</v>
      </c>
      <c r="U215" s="102">
        <v>463459171</v>
      </c>
      <c r="V215" s="102">
        <v>177701361</v>
      </c>
      <c r="W215" s="102">
        <v>273961848</v>
      </c>
      <c r="X215" s="102">
        <v>67256909</v>
      </c>
      <c r="Y215" s="102">
        <v>115072338</v>
      </c>
      <c r="Z215" s="102">
        <v>164352471</v>
      </c>
      <c r="AA215" s="102">
        <v>60419110</v>
      </c>
      <c r="AB215" s="102">
        <v>1876554950</v>
      </c>
    </row>
    <row r="216" spans="1:28" ht="12.75">
      <c r="A216" s="98" t="s">
        <v>29</v>
      </c>
      <c r="B216" s="110" t="s">
        <v>158</v>
      </c>
      <c r="C216" s="111" t="s">
        <v>159</v>
      </c>
      <c r="D216" s="98" t="s">
        <v>27</v>
      </c>
      <c r="E216" s="98">
        <v>15</v>
      </c>
      <c r="F216" s="99" t="s">
        <v>22</v>
      </c>
      <c r="G216" s="99" t="s">
        <v>22</v>
      </c>
      <c r="H216" s="99" t="s">
        <v>22</v>
      </c>
      <c r="I216" s="99"/>
      <c r="J216" s="100">
        <v>25285</v>
      </c>
      <c r="K216" s="101">
        <f t="shared" si="67"/>
        <v>8303.954795333202</v>
      </c>
      <c r="L216" s="87">
        <f t="shared" si="68"/>
        <v>0.036349622433546495</v>
      </c>
      <c r="M216" s="87">
        <f t="shared" si="69"/>
        <v>0.338186963948999</v>
      </c>
      <c r="N216" s="87">
        <f t="shared" si="70"/>
        <v>0.24302294152558046</v>
      </c>
      <c r="O216" s="87">
        <f t="shared" si="71"/>
        <v>0.14534622159811642</v>
      </c>
      <c r="P216" s="87">
        <f t="shared" si="72"/>
        <v>0.08281279175935519</v>
      </c>
      <c r="Q216" s="87">
        <f t="shared" si="73"/>
        <v>0.05266912904012389</v>
      </c>
      <c r="R216" s="87">
        <f t="shared" si="74"/>
        <v>0.06880280358608604</v>
      </c>
      <c r="S216" s="87">
        <f t="shared" si="75"/>
        <v>0.03280952610819248</v>
      </c>
      <c r="T216">
        <v>209965497</v>
      </c>
      <c r="U216" s="102">
        <v>150882317</v>
      </c>
      <c r="V216" s="102">
        <v>90239113</v>
      </c>
      <c r="W216" s="102">
        <v>51414841</v>
      </c>
      <c r="X216" s="102">
        <v>32699959</v>
      </c>
      <c r="Y216" s="102">
        <v>22567891</v>
      </c>
      <c r="Z216" s="102">
        <v>42716652</v>
      </c>
      <c r="AA216" s="102">
        <v>20370000</v>
      </c>
      <c r="AB216" s="102">
        <v>620856270</v>
      </c>
    </row>
    <row r="217" spans="1:28" ht="12.75">
      <c r="A217" s="98" t="s">
        <v>29</v>
      </c>
      <c r="B217" s="110" t="s">
        <v>190</v>
      </c>
      <c r="C217" s="111" t="s">
        <v>191</v>
      </c>
      <c r="D217" s="98" t="s">
        <v>27</v>
      </c>
      <c r="E217" s="98">
        <v>15</v>
      </c>
      <c r="F217" s="99" t="s">
        <v>22</v>
      </c>
      <c r="G217" s="99"/>
      <c r="H217" s="99" t="s">
        <v>22</v>
      </c>
      <c r="I217" s="99"/>
      <c r="J217" s="100">
        <v>24338</v>
      </c>
      <c r="K217" s="101">
        <f t="shared" si="67"/>
        <v>10723.554153997864</v>
      </c>
      <c r="L217" s="87">
        <f t="shared" si="68"/>
        <v>0.13554209545370977</v>
      </c>
      <c r="M217" s="87">
        <f t="shared" si="69"/>
        <v>0.4240408146658468</v>
      </c>
      <c r="N217" s="87">
        <f t="shared" si="70"/>
        <v>0.14766877398009437</v>
      </c>
      <c r="O217" s="87">
        <f t="shared" si="71"/>
        <v>0.013794185514288182</v>
      </c>
      <c r="P217" s="87">
        <f t="shared" si="72"/>
        <v>0.11221494450735964</v>
      </c>
      <c r="Q217" s="87">
        <f t="shared" si="73"/>
        <v>0.029551995108465064</v>
      </c>
      <c r="R217" s="87">
        <f t="shared" si="74"/>
        <v>0.11666042154303438</v>
      </c>
      <c r="S217" s="87">
        <f t="shared" si="75"/>
        <v>0.0205267692272018</v>
      </c>
      <c r="T217">
        <v>260989861</v>
      </c>
      <c r="U217" s="102">
        <v>90887602</v>
      </c>
      <c r="V217" s="102">
        <v>8490085</v>
      </c>
      <c r="W217" s="102">
        <v>69066377</v>
      </c>
      <c r="X217" s="102">
        <v>18188747</v>
      </c>
      <c r="Y217" s="102">
        <v>83423839</v>
      </c>
      <c r="Z217" s="102">
        <v>71802492</v>
      </c>
      <c r="AA217" s="102">
        <v>12633875</v>
      </c>
      <c r="AB217" s="102">
        <v>615482878</v>
      </c>
    </row>
    <row r="218" spans="1:28" ht="12.75">
      <c r="A218" s="98" t="s">
        <v>29</v>
      </c>
      <c r="B218" s="110" t="s">
        <v>192</v>
      </c>
      <c r="C218" s="111" t="s">
        <v>193</v>
      </c>
      <c r="D218" s="98" t="s">
        <v>27</v>
      </c>
      <c r="E218" s="98">
        <v>15</v>
      </c>
      <c r="F218" s="99" t="s">
        <v>22</v>
      </c>
      <c r="G218" s="99"/>
      <c r="H218" s="99" t="s">
        <v>22</v>
      </c>
      <c r="I218" s="99"/>
      <c r="J218" s="100">
        <v>18622</v>
      </c>
      <c r="K218" s="101">
        <f t="shared" si="67"/>
        <v>12620.309526366664</v>
      </c>
      <c r="L218" s="87">
        <f t="shared" si="68"/>
        <v>0.14868601545119275</v>
      </c>
      <c r="M218" s="87">
        <f t="shared" si="69"/>
        <v>0.40974591863412513</v>
      </c>
      <c r="N218" s="87">
        <f t="shared" si="70"/>
        <v>0.1649352590008365</v>
      </c>
      <c r="O218" s="87">
        <f t="shared" si="71"/>
        <v>0.028567372178366378</v>
      </c>
      <c r="P218" s="87">
        <f t="shared" si="72"/>
        <v>0.06863462914896298</v>
      </c>
      <c r="Q218" s="87">
        <f t="shared" si="73"/>
        <v>0.03816775058164154</v>
      </c>
      <c r="R218" s="87">
        <f t="shared" si="74"/>
        <v>0.124299909987686</v>
      </c>
      <c r="S218" s="87">
        <f t="shared" si="75"/>
        <v>0.016963145017188725</v>
      </c>
      <c r="T218">
        <v>235015404</v>
      </c>
      <c r="U218" s="102">
        <v>94600885</v>
      </c>
      <c r="V218" s="102">
        <v>16385209</v>
      </c>
      <c r="W218" s="102">
        <v>39366335</v>
      </c>
      <c r="X218" s="102">
        <v>21891638</v>
      </c>
      <c r="Y218" s="102">
        <v>85280908</v>
      </c>
      <c r="Z218" s="102">
        <v>71293922</v>
      </c>
      <c r="AA218" s="102">
        <v>9729445</v>
      </c>
      <c r="AB218" s="102">
        <v>573563746</v>
      </c>
    </row>
    <row r="219" spans="1:28" ht="12.75">
      <c r="A219" s="98" t="s">
        <v>29</v>
      </c>
      <c r="B219" s="110" t="s">
        <v>196</v>
      </c>
      <c r="C219" s="111" t="s">
        <v>197</v>
      </c>
      <c r="D219" s="98" t="s">
        <v>27</v>
      </c>
      <c r="E219" s="98">
        <v>15</v>
      </c>
      <c r="F219" s="99" t="s">
        <v>22</v>
      </c>
      <c r="G219" s="99"/>
      <c r="H219" s="99" t="s">
        <v>22</v>
      </c>
      <c r="I219" s="99"/>
      <c r="J219" s="100">
        <v>24251</v>
      </c>
      <c r="K219" s="101">
        <f t="shared" si="67"/>
        <v>24548.22139293225</v>
      </c>
      <c r="L219" s="87">
        <f t="shared" si="68"/>
        <v>0.05450058664664841</v>
      </c>
      <c r="M219" s="87">
        <f t="shared" si="69"/>
        <v>0.4530877465518919</v>
      </c>
      <c r="N219" s="87">
        <f t="shared" si="70"/>
        <v>0.21740052696608855</v>
      </c>
      <c r="O219" s="87">
        <f t="shared" si="71"/>
        <v>0.06494346612701868</v>
      </c>
      <c r="P219" s="87">
        <f t="shared" si="72"/>
        <v>0.06562723014758011</v>
      </c>
      <c r="Q219" s="87">
        <f t="shared" si="73"/>
        <v>0.018233330732049448</v>
      </c>
      <c r="R219" s="87">
        <f t="shared" si="74"/>
        <v>0.08502858823574325</v>
      </c>
      <c r="S219" s="87">
        <f t="shared" si="75"/>
        <v>0.041178524592979694</v>
      </c>
      <c r="T219">
        <v>595318917</v>
      </c>
      <c r="U219" s="102">
        <v>285645876</v>
      </c>
      <c r="V219" s="102">
        <v>85330213</v>
      </c>
      <c r="W219" s="102">
        <v>86228621</v>
      </c>
      <c r="X219" s="102">
        <v>23957052</v>
      </c>
      <c r="Y219" s="102">
        <v>71609154</v>
      </c>
      <c r="Z219" s="102">
        <v>111720362</v>
      </c>
      <c r="AA219" s="102">
        <v>54105093</v>
      </c>
      <c r="AB219" s="102">
        <v>1313915288</v>
      </c>
    </row>
    <row r="220" spans="1:28" ht="12.75">
      <c r="A220" s="98" t="s">
        <v>29</v>
      </c>
      <c r="B220" s="110" t="s">
        <v>216</v>
      </c>
      <c r="C220" s="111" t="s">
        <v>217</v>
      </c>
      <c r="D220" s="98" t="s">
        <v>27</v>
      </c>
      <c r="E220" s="98">
        <v>15</v>
      </c>
      <c r="F220" s="99" t="s">
        <v>22</v>
      </c>
      <c r="G220" s="99"/>
      <c r="H220" s="99" t="s">
        <v>22</v>
      </c>
      <c r="I220" s="99"/>
      <c r="J220" s="100">
        <v>46417</v>
      </c>
      <c r="K220" s="101">
        <f t="shared" si="67"/>
        <v>13249.412973694982</v>
      </c>
      <c r="L220" s="87">
        <f t="shared" si="68"/>
        <v>0.07483261623226549</v>
      </c>
      <c r="M220" s="87">
        <f t="shared" si="69"/>
        <v>0.39873625663337037</v>
      </c>
      <c r="N220" s="87">
        <f t="shared" si="70"/>
        <v>0.23862393497507817</v>
      </c>
      <c r="O220" s="87">
        <f t="shared" si="71"/>
        <v>0.07527135202343274</v>
      </c>
      <c r="P220" s="87">
        <f t="shared" si="72"/>
        <v>0.0733299624211966</v>
      </c>
      <c r="Q220" s="87">
        <f t="shared" si="73"/>
        <v>0.044424007455580485</v>
      </c>
      <c r="R220" s="87">
        <f t="shared" si="74"/>
        <v>0.05777247057303574</v>
      </c>
      <c r="S220" s="87">
        <f t="shared" si="75"/>
        <v>0.0370093996860404</v>
      </c>
      <c r="T220">
        <v>614998002</v>
      </c>
      <c r="U220" s="102">
        <v>368045897</v>
      </c>
      <c r="V220" s="102">
        <v>116096117</v>
      </c>
      <c r="W220" s="102">
        <v>113101780</v>
      </c>
      <c r="X220" s="102">
        <v>68518163</v>
      </c>
      <c r="Y220" s="102">
        <v>115419425</v>
      </c>
      <c r="Z220" s="102">
        <v>89106404</v>
      </c>
      <c r="AA220" s="102">
        <v>57082110</v>
      </c>
      <c r="AB220" s="102">
        <v>1542367898</v>
      </c>
    </row>
    <row r="221" spans="1:28" ht="12.75">
      <c r="A221" s="98" t="s">
        <v>29</v>
      </c>
      <c r="B221" s="110" t="s">
        <v>234</v>
      </c>
      <c r="C221" s="111" t="s">
        <v>235</v>
      </c>
      <c r="D221" s="98" t="s">
        <v>27</v>
      </c>
      <c r="E221" s="98">
        <v>15</v>
      </c>
      <c r="F221" s="99" t="s">
        <v>22</v>
      </c>
      <c r="G221" s="99"/>
      <c r="H221" s="99" t="s">
        <v>22</v>
      </c>
      <c r="I221" s="99"/>
      <c r="J221" s="100">
        <v>23587</v>
      </c>
      <c r="K221" s="101">
        <f t="shared" si="67"/>
        <v>0</v>
      </c>
      <c r="L221" s="87">
        <f t="shared" si="68"/>
      </c>
      <c r="M221" s="87"/>
      <c r="N221" s="87"/>
      <c r="O221" s="87"/>
      <c r="P221" s="87"/>
      <c r="Q221" s="87"/>
      <c r="R221" s="87"/>
      <c r="S221" s="87"/>
      <c r="U221" s="102"/>
      <c r="V221" s="102"/>
      <c r="W221" s="102"/>
      <c r="X221" s="102"/>
      <c r="Y221" s="102"/>
      <c r="Z221" s="102"/>
      <c r="AA221" s="102"/>
      <c r="AB221" s="102">
        <v>0</v>
      </c>
    </row>
    <row r="222" spans="1:28" ht="12.75">
      <c r="A222" s="98" t="s">
        <v>29</v>
      </c>
      <c r="B222" s="110" t="s">
        <v>284</v>
      </c>
      <c r="C222" s="111" t="s">
        <v>285</v>
      </c>
      <c r="D222" s="98" t="s">
        <v>27</v>
      </c>
      <c r="E222" s="98">
        <v>15</v>
      </c>
      <c r="F222" s="99" t="s">
        <v>22</v>
      </c>
      <c r="G222" s="99" t="s">
        <v>22</v>
      </c>
      <c r="H222" s="99" t="s">
        <v>22</v>
      </c>
      <c r="I222" s="99"/>
      <c r="J222" s="100">
        <v>21002</v>
      </c>
      <c r="K222" s="101">
        <f t="shared" si="67"/>
        <v>11583.85406151795</v>
      </c>
      <c r="L222" s="87">
        <f t="shared" si="68"/>
        <v>0.08121891221869346</v>
      </c>
      <c r="M222" s="87">
        <f aca="true" t="shared" si="76" ref="M222:M251">T222/AB222</f>
        <v>0.3071892686890465</v>
      </c>
      <c r="N222" s="87">
        <f aca="true" t="shared" si="77" ref="N222:N251">U222/AB222</f>
        <v>0.3157384879786289</v>
      </c>
      <c r="O222" s="87">
        <f aca="true" t="shared" si="78" ref="O222:O251">V222/AB222</f>
        <v>0.030888262854979493</v>
      </c>
      <c r="P222" s="87">
        <f aca="true" t="shared" si="79" ref="P222:P251">W222/AB222</f>
        <v>0.13235970026848493</v>
      </c>
      <c r="Q222" s="87">
        <f aca="true" t="shared" si="80" ref="Q222:Q251">X222/AB222</f>
        <v>0.0322859226761411</v>
      </c>
      <c r="R222" s="87">
        <f aca="true" t="shared" si="81" ref="R222:R251">Z222/AB222</f>
        <v>0.06296430965486924</v>
      </c>
      <c r="S222" s="87">
        <f aca="true" t="shared" si="82" ref="S222:S251">AA222/AB222</f>
        <v>0.03735513565915637</v>
      </c>
      <c r="T222">
        <v>243284103</v>
      </c>
      <c r="U222" s="102">
        <v>250054812</v>
      </c>
      <c r="V222" s="102">
        <v>24462519</v>
      </c>
      <c r="W222" s="102">
        <v>104824661</v>
      </c>
      <c r="X222" s="102">
        <v>25569421</v>
      </c>
      <c r="Y222" s="102">
        <v>64322788</v>
      </c>
      <c r="Z222" s="102">
        <v>49865725</v>
      </c>
      <c r="AA222" s="102">
        <v>29584076</v>
      </c>
      <c r="AB222" s="102">
        <v>791968105</v>
      </c>
    </row>
    <row r="223" spans="1:28" ht="12.75">
      <c r="A223" s="98" t="s">
        <v>29</v>
      </c>
      <c r="B223" s="110" t="s">
        <v>288</v>
      </c>
      <c r="C223" s="111" t="s">
        <v>289</v>
      </c>
      <c r="D223" s="98" t="s">
        <v>27</v>
      </c>
      <c r="E223" s="98">
        <v>15</v>
      </c>
      <c r="F223" s="99" t="s">
        <v>22</v>
      </c>
      <c r="G223" s="99" t="s">
        <v>22</v>
      </c>
      <c r="H223" s="99" t="s">
        <v>22</v>
      </c>
      <c r="I223" s="99"/>
      <c r="J223" s="100">
        <v>35406</v>
      </c>
      <c r="K223" s="101">
        <f t="shared" si="67"/>
        <v>19590.707083545163</v>
      </c>
      <c r="L223" s="87">
        <f t="shared" si="68"/>
        <v>0.05552981078444396</v>
      </c>
      <c r="M223" s="87">
        <f t="shared" si="76"/>
        <v>0.37350746499682164</v>
      </c>
      <c r="N223" s="87">
        <f t="shared" si="77"/>
        <v>0.321885949410147</v>
      </c>
      <c r="O223" s="87">
        <f t="shared" si="78"/>
        <v>0.017699083078348974</v>
      </c>
      <c r="P223" s="87">
        <f t="shared" si="79"/>
        <v>0.10745720539780357</v>
      </c>
      <c r="Q223" s="87">
        <f t="shared" si="80"/>
        <v>0.013563472503219756</v>
      </c>
      <c r="R223" s="87">
        <f t="shared" si="81"/>
        <v>0.07958171894173828</v>
      </c>
      <c r="S223" s="87">
        <f t="shared" si="82"/>
        <v>0.030775294887476847</v>
      </c>
      <c r="T223">
        <v>693628575</v>
      </c>
      <c r="U223" s="102">
        <v>597763936</v>
      </c>
      <c r="V223" s="102">
        <v>32868392</v>
      </c>
      <c r="W223" s="102">
        <v>199555284</v>
      </c>
      <c r="X223" s="102">
        <v>25188284</v>
      </c>
      <c r="Y223" s="102">
        <v>103122607</v>
      </c>
      <c r="Z223" s="102">
        <v>147788624</v>
      </c>
      <c r="AA223" s="102">
        <v>57151800</v>
      </c>
      <c r="AB223" s="102">
        <v>1857067502</v>
      </c>
    </row>
    <row r="224" spans="1:28" ht="12.75">
      <c r="A224" s="98" t="s">
        <v>29</v>
      </c>
      <c r="B224" s="110" t="s">
        <v>292</v>
      </c>
      <c r="C224" s="111" t="s">
        <v>293</v>
      </c>
      <c r="D224" s="98" t="s">
        <v>27</v>
      </c>
      <c r="E224" s="98">
        <v>15</v>
      </c>
      <c r="F224" s="99" t="s">
        <v>22</v>
      </c>
      <c r="G224" s="99"/>
      <c r="H224" s="99" t="s">
        <v>22</v>
      </c>
      <c r="I224" s="99"/>
      <c r="J224" s="100">
        <v>38129</v>
      </c>
      <c r="K224" s="101">
        <f t="shared" si="67"/>
        <v>10896.836843347583</v>
      </c>
      <c r="L224" s="87">
        <f t="shared" si="68"/>
        <v>0.03380059707942907</v>
      </c>
      <c r="M224" s="87">
        <f t="shared" si="76"/>
        <v>0.2587890681221582</v>
      </c>
      <c r="N224" s="87">
        <f t="shared" si="77"/>
        <v>0.40812553584871625</v>
      </c>
      <c r="O224" s="87">
        <f t="shared" si="78"/>
        <v>0.07286793552468582</v>
      </c>
      <c r="P224" s="87">
        <f t="shared" si="79"/>
        <v>0.08465320070804346</v>
      </c>
      <c r="Q224" s="87">
        <f t="shared" si="80"/>
        <v>0.04109664445485687</v>
      </c>
      <c r="R224" s="87">
        <f t="shared" si="81"/>
        <v>0.07549361389330025</v>
      </c>
      <c r="S224" s="87">
        <f t="shared" si="82"/>
        <v>0.025173404368810104</v>
      </c>
      <c r="T224">
        <v>415485492</v>
      </c>
      <c r="U224" s="102">
        <v>655244985</v>
      </c>
      <c r="V224" s="102">
        <v>116989370</v>
      </c>
      <c r="W224" s="102">
        <v>135910597</v>
      </c>
      <c r="X224" s="102">
        <v>65980606</v>
      </c>
      <c r="Y224" s="102">
        <v>54266812</v>
      </c>
      <c r="Z224" s="102">
        <v>121204893</v>
      </c>
      <c r="AA224" s="102">
        <v>40415866</v>
      </c>
      <c r="AB224" s="102">
        <v>1605498621</v>
      </c>
    </row>
    <row r="225" spans="1:28" ht="12.75">
      <c r="A225" s="98" t="s">
        <v>29</v>
      </c>
      <c r="B225" s="110" t="s">
        <v>300</v>
      </c>
      <c r="C225" s="111" t="s">
        <v>301</v>
      </c>
      <c r="D225" s="98" t="s">
        <v>27</v>
      </c>
      <c r="E225" s="98">
        <v>15</v>
      </c>
      <c r="F225" s="99" t="s">
        <v>22</v>
      </c>
      <c r="G225" s="99"/>
      <c r="H225" s="99" t="s">
        <v>22</v>
      </c>
      <c r="I225" s="99"/>
      <c r="J225" s="100">
        <v>37284</v>
      </c>
      <c r="K225" s="101">
        <f t="shared" si="67"/>
        <v>11046.672808711512</v>
      </c>
      <c r="L225" s="87">
        <f t="shared" si="68"/>
        <v>0.08741779371346613</v>
      </c>
      <c r="M225" s="87">
        <f t="shared" si="76"/>
        <v>0.43257546516796513</v>
      </c>
      <c r="N225" s="87">
        <f t="shared" si="77"/>
        <v>0.21074169909162735</v>
      </c>
      <c r="O225" s="87">
        <f t="shared" si="78"/>
        <v>0.09759650716969123</v>
      </c>
      <c r="P225" s="87">
        <f t="shared" si="79"/>
        <v>0.050227361983029135</v>
      </c>
      <c r="Q225" s="87">
        <f t="shared" si="80"/>
        <v>0.02859754206135402</v>
      </c>
      <c r="R225" s="87">
        <f t="shared" si="81"/>
        <v>0.0725944590579828</v>
      </c>
      <c r="S225" s="87">
        <f t="shared" si="82"/>
        <v>0.020249171754884183</v>
      </c>
      <c r="T225">
        <v>411864149</v>
      </c>
      <c r="U225" s="102">
        <v>200651580</v>
      </c>
      <c r="V225" s="102">
        <v>92923676</v>
      </c>
      <c r="W225" s="102">
        <v>47822522</v>
      </c>
      <c r="X225" s="102">
        <v>27228318</v>
      </c>
      <c r="Y225" s="102">
        <v>83232310</v>
      </c>
      <c r="Z225" s="102">
        <v>69118703</v>
      </c>
      <c r="AA225" s="102">
        <v>19279660</v>
      </c>
      <c r="AB225" s="102">
        <v>952120918</v>
      </c>
    </row>
    <row r="226" spans="1:28" ht="12.75">
      <c r="A226" s="98" t="s">
        <v>29</v>
      </c>
      <c r="B226" s="110" t="s">
        <v>30</v>
      </c>
      <c r="C226" s="111" t="s">
        <v>31</v>
      </c>
      <c r="D226" s="98" t="s">
        <v>27</v>
      </c>
      <c r="E226" s="98">
        <v>15</v>
      </c>
      <c r="F226" s="99" t="s">
        <v>22</v>
      </c>
      <c r="G226" s="99"/>
      <c r="H226" s="99"/>
      <c r="I226" s="99"/>
      <c r="J226" s="100">
        <v>13366</v>
      </c>
      <c r="K226" s="101">
        <f t="shared" si="67"/>
        <v>16948.193850067335</v>
      </c>
      <c r="L226" s="87">
        <f t="shared" si="68"/>
        <v>0.09467170928261857</v>
      </c>
      <c r="M226" s="87">
        <f t="shared" si="76"/>
        <v>0.2772792880753452</v>
      </c>
      <c r="N226" s="87">
        <f t="shared" si="77"/>
        <v>0.3256894732203606</v>
      </c>
      <c r="O226" s="87">
        <f t="shared" si="78"/>
        <v>0.08670642301811275</v>
      </c>
      <c r="P226" s="87">
        <f t="shared" si="79"/>
        <v>0.11004025556448306</v>
      </c>
      <c r="Q226" s="87">
        <f t="shared" si="80"/>
        <v>0.023473799310319766</v>
      </c>
      <c r="R226" s="87">
        <f t="shared" si="81"/>
        <v>0.057040211025653334</v>
      </c>
      <c r="S226" s="87">
        <f t="shared" si="82"/>
        <v>0.025098840503106713</v>
      </c>
      <c r="T226">
        <v>226529559</v>
      </c>
      <c r="U226" s="102">
        <v>266079350</v>
      </c>
      <c r="V226" s="102">
        <v>70836765</v>
      </c>
      <c r="W226" s="102">
        <v>89899865</v>
      </c>
      <c r="X226" s="102">
        <v>19177449</v>
      </c>
      <c r="Y226" s="102">
        <v>77344185</v>
      </c>
      <c r="Z226" s="102">
        <v>46600285</v>
      </c>
      <c r="AA226" s="102">
        <v>20505063</v>
      </c>
      <c r="AB226" s="102">
        <v>816972521</v>
      </c>
    </row>
    <row r="227" spans="1:28" ht="12.75">
      <c r="A227" s="98" t="s">
        <v>29</v>
      </c>
      <c r="B227" s="110" t="s">
        <v>82</v>
      </c>
      <c r="C227" s="111" t="s">
        <v>83</v>
      </c>
      <c r="D227" s="98" t="s">
        <v>27</v>
      </c>
      <c r="E227" s="98">
        <v>15</v>
      </c>
      <c r="F227" s="99" t="s">
        <v>22</v>
      </c>
      <c r="G227" s="99"/>
      <c r="H227" s="99"/>
      <c r="I227" s="99"/>
      <c r="J227" s="100">
        <v>35043</v>
      </c>
      <c r="K227" s="101">
        <f aca="true" t="shared" si="83" ref="K227:K255">IF(J227&gt;0,T227/J227,"")</f>
        <v>6362.169306280855</v>
      </c>
      <c r="L227" s="87">
        <f aca="true" t="shared" si="84" ref="L227:L255">IF(AB227&gt;0,Y227/AB227,"")</f>
        <v>0.09482132942739875</v>
      </c>
      <c r="M227" s="87">
        <f t="shared" si="76"/>
        <v>0.375559854962383</v>
      </c>
      <c r="N227" s="87">
        <f t="shared" si="77"/>
        <v>0.1787203581875086</v>
      </c>
      <c r="O227" s="87">
        <f t="shared" si="78"/>
        <v>0.07064582943945645</v>
      </c>
      <c r="P227" s="87">
        <f t="shared" si="79"/>
        <v>0.07078813316998653</v>
      </c>
      <c r="Q227" s="87">
        <f t="shared" si="80"/>
        <v>0.04460039597085208</v>
      </c>
      <c r="R227" s="87">
        <f t="shared" si="81"/>
        <v>0.07569341745237154</v>
      </c>
      <c r="S227" s="87">
        <f t="shared" si="82"/>
        <v>0.08917068139004308</v>
      </c>
      <c r="T227">
        <v>222949499</v>
      </c>
      <c r="U227" s="102">
        <v>106096575</v>
      </c>
      <c r="V227" s="102">
        <v>41938594</v>
      </c>
      <c r="W227" s="102">
        <v>42023072</v>
      </c>
      <c r="X227" s="102">
        <v>26476834</v>
      </c>
      <c r="Y227" s="102">
        <v>56290276</v>
      </c>
      <c r="Z227" s="102">
        <v>44935073</v>
      </c>
      <c r="AA227" s="102">
        <v>52935793</v>
      </c>
      <c r="AB227" s="102">
        <v>593645716</v>
      </c>
    </row>
    <row r="228" spans="1:28" ht="12.75">
      <c r="A228" s="98" t="s">
        <v>29</v>
      </c>
      <c r="B228" s="110" t="s">
        <v>86</v>
      </c>
      <c r="C228" s="111" t="s">
        <v>87</v>
      </c>
      <c r="D228" s="98" t="s">
        <v>27</v>
      </c>
      <c r="E228" s="98">
        <v>15</v>
      </c>
      <c r="F228" s="99" t="s">
        <v>22</v>
      </c>
      <c r="G228" s="99"/>
      <c r="H228" s="99"/>
      <c r="I228" s="99"/>
      <c r="J228" s="100">
        <v>33574</v>
      </c>
      <c r="K228" s="101">
        <f t="shared" si="83"/>
        <v>7479.976648597129</v>
      </c>
      <c r="L228" s="87">
        <f t="shared" si="84"/>
        <v>0.08533913427974146</v>
      </c>
      <c r="M228" s="87">
        <f t="shared" si="76"/>
        <v>0.3404360453873452</v>
      </c>
      <c r="N228" s="87">
        <f t="shared" si="77"/>
        <v>0.267976429008891</v>
      </c>
      <c r="O228" s="87">
        <f t="shared" si="78"/>
        <v>0.013118277374691775</v>
      </c>
      <c r="P228" s="87">
        <f t="shared" si="79"/>
        <v>0.11561865548598652</v>
      </c>
      <c r="Q228" s="87">
        <f t="shared" si="80"/>
        <v>0.03560890247165968</v>
      </c>
      <c r="R228" s="87">
        <f t="shared" si="81"/>
        <v>0.06269318159158062</v>
      </c>
      <c r="S228" s="87">
        <f t="shared" si="82"/>
        <v>0.07920937440010374</v>
      </c>
      <c r="T228">
        <v>251132736</v>
      </c>
      <c r="U228" s="102">
        <v>197680753</v>
      </c>
      <c r="V228" s="102">
        <v>9677086</v>
      </c>
      <c r="W228" s="102">
        <v>85289527</v>
      </c>
      <c r="X228" s="102">
        <v>26267962</v>
      </c>
      <c r="Y228" s="102">
        <v>62952941</v>
      </c>
      <c r="Z228" s="102">
        <v>46247483</v>
      </c>
      <c r="AA228" s="102">
        <v>58431142</v>
      </c>
      <c r="AB228" s="102">
        <v>737679630</v>
      </c>
    </row>
    <row r="229" spans="1:28" ht="12.75">
      <c r="A229" s="98" t="s">
        <v>29</v>
      </c>
      <c r="B229" s="110" t="s">
        <v>92</v>
      </c>
      <c r="C229" s="111" t="s">
        <v>93</v>
      </c>
      <c r="D229" s="98" t="s">
        <v>27</v>
      </c>
      <c r="E229" s="98">
        <v>15</v>
      </c>
      <c r="F229" s="99" t="s">
        <v>22</v>
      </c>
      <c r="G229" s="99"/>
      <c r="H229" s="99"/>
      <c r="I229" s="99"/>
      <c r="J229" s="100">
        <v>30595</v>
      </c>
      <c r="K229" s="101">
        <f t="shared" si="83"/>
        <v>6498.331655499264</v>
      </c>
      <c r="L229" s="87">
        <f t="shared" si="84"/>
        <v>0.07713175422564536</v>
      </c>
      <c r="M229" s="87">
        <f t="shared" si="76"/>
        <v>0.22089409555048478</v>
      </c>
      <c r="N229" s="87">
        <f t="shared" si="77"/>
        <v>0.2992917759331601</v>
      </c>
      <c r="O229" s="87">
        <f t="shared" si="78"/>
        <v>0.14993269931813194</v>
      </c>
      <c r="P229" s="87">
        <f t="shared" si="79"/>
        <v>0.10553254486861005</v>
      </c>
      <c r="Q229" s="87">
        <f t="shared" si="80"/>
        <v>0.0295650383758167</v>
      </c>
      <c r="R229" s="87">
        <f t="shared" si="81"/>
        <v>0.08690201907245296</v>
      </c>
      <c r="S229" s="87">
        <f t="shared" si="82"/>
        <v>0.030750072655698138</v>
      </c>
      <c r="T229">
        <v>198816457</v>
      </c>
      <c r="U229" s="102">
        <v>269378547</v>
      </c>
      <c r="V229" s="102">
        <v>134947419</v>
      </c>
      <c r="W229" s="102">
        <v>94984914</v>
      </c>
      <c r="X229" s="102">
        <v>26610110</v>
      </c>
      <c r="Y229" s="102">
        <v>69422689</v>
      </c>
      <c r="Z229" s="102">
        <v>78216448</v>
      </c>
      <c r="AA229" s="102">
        <v>27676704</v>
      </c>
      <c r="AB229" s="102">
        <v>900053288</v>
      </c>
    </row>
    <row r="230" spans="1:28" ht="12.75">
      <c r="A230" s="98" t="s">
        <v>29</v>
      </c>
      <c r="B230" s="110" t="s">
        <v>94</v>
      </c>
      <c r="C230" s="111" t="s">
        <v>95</v>
      </c>
      <c r="D230" s="98" t="s">
        <v>27</v>
      </c>
      <c r="E230" s="98">
        <v>15</v>
      </c>
      <c r="F230" s="99" t="s">
        <v>22</v>
      </c>
      <c r="G230" s="99"/>
      <c r="H230" s="99"/>
      <c r="I230" s="99"/>
      <c r="J230" s="100">
        <v>17175</v>
      </c>
      <c r="K230" s="101">
        <f t="shared" si="83"/>
        <v>12348.651586608443</v>
      </c>
      <c r="L230" s="87">
        <f t="shared" si="84"/>
        <v>0.01384194234558529</v>
      </c>
      <c r="M230" s="87">
        <f t="shared" si="76"/>
        <v>0.33953227230707084</v>
      </c>
      <c r="N230" s="87">
        <f t="shared" si="77"/>
        <v>0.3867017675553789</v>
      </c>
      <c r="O230" s="87">
        <f t="shared" si="78"/>
        <v>0.04926404352793923</v>
      </c>
      <c r="P230" s="87">
        <f t="shared" si="79"/>
        <v>0.08202819095122357</v>
      </c>
      <c r="Q230" s="87">
        <f t="shared" si="80"/>
        <v>0.044137564352822865</v>
      </c>
      <c r="R230" s="87">
        <f t="shared" si="81"/>
        <v>0.06371656033272073</v>
      </c>
      <c r="S230" s="87">
        <f t="shared" si="82"/>
        <v>0.020777658627258586</v>
      </c>
      <c r="T230">
        <v>212088091</v>
      </c>
      <c r="U230" s="102">
        <v>241552413</v>
      </c>
      <c r="V230" s="102">
        <v>30772677</v>
      </c>
      <c r="W230" s="102">
        <v>51238730</v>
      </c>
      <c r="X230" s="102">
        <v>27570433</v>
      </c>
      <c r="Y230" s="102">
        <v>8646339</v>
      </c>
      <c r="Z230" s="102">
        <v>39800410</v>
      </c>
      <c r="AA230" s="102">
        <v>12978719</v>
      </c>
      <c r="AB230" s="102">
        <v>624647812</v>
      </c>
    </row>
    <row r="231" spans="1:28" ht="12.75">
      <c r="A231" s="98" t="s">
        <v>29</v>
      </c>
      <c r="B231" s="110" t="s">
        <v>98</v>
      </c>
      <c r="C231" s="111" t="s">
        <v>99</v>
      </c>
      <c r="D231" s="98" t="s">
        <v>27</v>
      </c>
      <c r="E231" s="98">
        <v>15</v>
      </c>
      <c r="F231" s="99" t="s">
        <v>22</v>
      </c>
      <c r="G231" s="99"/>
      <c r="H231" s="99"/>
      <c r="I231" s="99"/>
      <c r="J231" s="100">
        <v>21946</v>
      </c>
      <c r="K231" s="101">
        <f t="shared" si="83"/>
        <v>14813.38357787296</v>
      </c>
      <c r="L231" s="87">
        <f t="shared" si="84"/>
        <v>0.02350511502119368</v>
      </c>
      <c r="M231" s="87">
        <f t="shared" si="76"/>
        <v>0.3342251091497536</v>
      </c>
      <c r="N231" s="87">
        <f t="shared" si="77"/>
        <v>0.24187913277128498</v>
      </c>
      <c r="O231" s="87">
        <f t="shared" si="78"/>
        <v>0.14856132626387566</v>
      </c>
      <c r="P231" s="87">
        <f t="shared" si="79"/>
        <v>0.07501740444159682</v>
      </c>
      <c r="Q231" s="87">
        <f t="shared" si="80"/>
        <v>0.02468657701879738</v>
      </c>
      <c r="R231" s="87">
        <f t="shared" si="81"/>
        <v>0.09624991590385318</v>
      </c>
      <c r="S231" s="87">
        <f t="shared" si="82"/>
        <v>0.0558754194296447</v>
      </c>
      <c r="T231">
        <v>325094516</v>
      </c>
      <c r="U231" s="102">
        <v>235271311</v>
      </c>
      <c r="V231" s="102">
        <v>144502825</v>
      </c>
      <c r="W231" s="102">
        <v>72968027</v>
      </c>
      <c r="X231" s="102">
        <v>24012172</v>
      </c>
      <c r="Y231" s="102">
        <v>22862986</v>
      </c>
      <c r="Z231" s="102">
        <v>93620494</v>
      </c>
      <c r="AA231" s="102">
        <v>54348976</v>
      </c>
      <c r="AB231" s="102">
        <v>972681307</v>
      </c>
    </row>
    <row r="232" spans="1:28" ht="12.75">
      <c r="A232" s="98" t="s">
        <v>29</v>
      </c>
      <c r="B232" s="110" t="s">
        <v>116</v>
      </c>
      <c r="C232" s="111" t="s">
        <v>117</v>
      </c>
      <c r="D232" s="98" t="s">
        <v>27</v>
      </c>
      <c r="E232" s="98">
        <v>15</v>
      </c>
      <c r="F232" s="99" t="s">
        <v>22</v>
      </c>
      <c r="G232" s="99"/>
      <c r="H232" s="99"/>
      <c r="I232" s="99"/>
      <c r="J232" s="100">
        <v>20080</v>
      </c>
      <c r="K232" s="101">
        <f t="shared" si="83"/>
        <v>7117.059860557769</v>
      </c>
      <c r="L232" s="87">
        <f t="shared" si="84"/>
        <v>0.056970569266825304</v>
      </c>
      <c r="M232" s="87">
        <f t="shared" si="76"/>
        <v>0.328095738194084</v>
      </c>
      <c r="N232" s="87">
        <f t="shared" si="77"/>
        <v>0.2403125224164488</v>
      </c>
      <c r="O232" s="87">
        <f t="shared" si="78"/>
        <v>0.13018587040632043</v>
      </c>
      <c r="P232" s="87">
        <f t="shared" si="79"/>
        <v>0.09132954231306632</v>
      </c>
      <c r="Q232" s="87">
        <f t="shared" si="80"/>
        <v>0.04351892189050588</v>
      </c>
      <c r="R232" s="87">
        <f t="shared" si="81"/>
        <v>0.0819874621361823</v>
      </c>
      <c r="S232" s="87">
        <f t="shared" si="82"/>
        <v>0.027599373376566986</v>
      </c>
      <c r="T232">
        <v>142910562</v>
      </c>
      <c r="U232" s="102">
        <v>104674318</v>
      </c>
      <c r="V232" s="102">
        <v>56705814</v>
      </c>
      <c r="W232" s="102">
        <v>39780938</v>
      </c>
      <c r="X232" s="102">
        <v>18955789</v>
      </c>
      <c r="Y232" s="102">
        <v>24815001</v>
      </c>
      <c r="Z232" s="102">
        <v>35711754</v>
      </c>
      <c r="AA232" s="102">
        <v>12021619</v>
      </c>
      <c r="AB232" s="102">
        <v>435575795</v>
      </c>
    </row>
    <row r="233" spans="1:28" ht="12.75">
      <c r="A233" s="98" t="s">
        <v>29</v>
      </c>
      <c r="B233" s="110" t="s">
        <v>120</v>
      </c>
      <c r="C233" s="111" t="s">
        <v>121</v>
      </c>
      <c r="D233" s="98" t="s">
        <v>27</v>
      </c>
      <c r="E233" s="98">
        <v>15</v>
      </c>
      <c r="F233" s="99" t="s">
        <v>22</v>
      </c>
      <c r="G233" s="99" t="s">
        <v>22</v>
      </c>
      <c r="H233" s="99"/>
      <c r="I233" s="99"/>
      <c r="J233" s="100">
        <v>23072</v>
      </c>
      <c r="K233" s="101">
        <f t="shared" si="83"/>
        <v>10406.608876560333</v>
      </c>
      <c r="L233" s="87">
        <f t="shared" si="84"/>
        <v>0.058198178052071774</v>
      </c>
      <c r="M233" s="87">
        <f t="shared" si="76"/>
        <v>0.2782830373519446</v>
      </c>
      <c r="N233" s="87">
        <f t="shared" si="77"/>
        <v>0.2736934339137059</v>
      </c>
      <c r="O233" s="87">
        <f t="shared" si="78"/>
        <v>0.19009284288587405</v>
      </c>
      <c r="P233" s="87">
        <f t="shared" si="79"/>
        <v>0.08869053334137542</v>
      </c>
      <c r="Q233" s="87">
        <f t="shared" si="80"/>
        <v>0.024994156203272517</v>
      </c>
      <c r="R233" s="87">
        <f t="shared" si="81"/>
        <v>0.06148343493411021</v>
      </c>
      <c r="S233" s="87">
        <f t="shared" si="82"/>
        <v>0.024564383317645565</v>
      </c>
      <c r="T233">
        <v>240101280</v>
      </c>
      <c r="U233" s="102">
        <v>236141392</v>
      </c>
      <c r="V233" s="102">
        <v>164011200</v>
      </c>
      <c r="W233" s="102">
        <v>76521770</v>
      </c>
      <c r="X233" s="102">
        <v>21564839</v>
      </c>
      <c r="Y233" s="102">
        <v>50213111</v>
      </c>
      <c r="Z233" s="102">
        <v>53047615</v>
      </c>
      <c r="AA233" s="102">
        <v>21194033</v>
      </c>
      <c r="AB233" s="102">
        <v>862795240</v>
      </c>
    </row>
    <row r="234" spans="1:28" ht="12.75">
      <c r="A234" s="98" t="s">
        <v>29</v>
      </c>
      <c r="B234" s="110" t="s">
        <v>124</v>
      </c>
      <c r="C234" s="111" t="s">
        <v>125</v>
      </c>
      <c r="D234" s="98" t="s">
        <v>27</v>
      </c>
      <c r="E234" s="98">
        <v>15</v>
      </c>
      <c r="F234" s="99" t="s">
        <v>22</v>
      </c>
      <c r="G234" s="99"/>
      <c r="H234" s="99"/>
      <c r="I234" s="99"/>
      <c r="J234" s="100">
        <v>31711</v>
      </c>
      <c r="K234" s="101">
        <f t="shared" si="83"/>
        <v>6744.802655230046</v>
      </c>
      <c r="L234" s="87">
        <f t="shared" si="84"/>
        <v>0.055602596134002855</v>
      </c>
      <c r="M234" s="87">
        <f t="shared" si="76"/>
        <v>0.3008061653172283</v>
      </c>
      <c r="N234" s="87">
        <f t="shared" si="77"/>
        <v>0.27492632732935063</v>
      </c>
      <c r="O234" s="87">
        <f t="shared" si="78"/>
        <v>0.11270662381504425</v>
      </c>
      <c r="P234" s="87">
        <f t="shared" si="79"/>
        <v>0.08737318605026255</v>
      </c>
      <c r="Q234" s="87">
        <f t="shared" si="80"/>
        <v>0.021493426032965796</v>
      </c>
      <c r="R234" s="87">
        <f t="shared" si="81"/>
        <v>0.11277025197201614</v>
      </c>
      <c r="S234" s="87">
        <f t="shared" si="82"/>
        <v>0.034321423349129514</v>
      </c>
      <c r="T234">
        <v>213884437</v>
      </c>
      <c r="U234" s="102">
        <v>195482904</v>
      </c>
      <c r="V234" s="102">
        <v>80138626</v>
      </c>
      <c r="W234" s="102">
        <v>62125604</v>
      </c>
      <c r="X234" s="102">
        <v>15282630</v>
      </c>
      <c r="Y234" s="102">
        <v>39535526</v>
      </c>
      <c r="Z234" s="102">
        <v>80183868</v>
      </c>
      <c r="AA234" s="102">
        <v>24403816</v>
      </c>
      <c r="AB234" s="102">
        <v>711037411</v>
      </c>
    </row>
    <row r="235" spans="1:28" ht="12.75">
      <c r="A235" s="98" t="s">
        <v>29</v>
      </c>
      <c r="B235" s="110" t="s">
        <v>144</v>
      </c>
      <c r="C235" s="111" t="s">
        <v>145</v>
      </c>
      <c r="D235" s="98" t="s">
        <v>27</v>
      </c>
      <c r="E235" s="98">
        <v>15</v>
      </c>
      <c r="F235" s="99" t="s">
        <v>22</v>
      </c>
      <c r="G235" s="99"/>
      <c r="H235" s="99"/>
      <c r="I235" s="99"/>
      <c r="J235" s="100">
        <v>23437</v>
      </c>
      <c r="K235" s="101">
        <f t="shared" si="83"/>
        <v>10645.844391347015</v>
      </c>
      <c r="L235" s="87">
        <f t="shared" si="84"/>
        <v>0.08301426656020218</v>
      </c>
      <c r="M235" s="87">
        <f t="shared" si="76"/>
        <v>0.3852514143503065</v>
      </c>
      <c r="N235" s="87">
        <f t="shared" si="77"/>
        <v>0.2303089569854027</v>
      </c>
      <c r="O235" s="87">
        <f t="shared" si="78"/>
        <v>0.07020816246299745</v>
      </c>
      <c r="P235" s="87">
        <f t="shared" si="79"/>
        <v>0.0905886446769738</v>
      </c>
      <c r="Q235" s="87">
        <f t="shared" si="80"/>
        <v>0.043908506511127245</v>
      </c>
      <c r="R235" s="87">
        <f t="shared" si="81"/>
        <v>0.08862261014520881</v>
      </c>
      <c r="S235" s="87">
        <f t="shared" si="82"/>
        <v>0.008097438307781282</v>
      </c>
      <c r="T235">
        <v>249506655</v>
      </c>
      <c r="U235" s="102">
        <v>149158745</v>
      </c>
      <c r="V235" s="102">
        <v>45470057</v>
      </c>
      <c r="W235" s="102">
        <v>58669401</v>
      </c>
      <c r="X235" s="102">
        <v>28437182</v>
      </c>
      <c r="Y235" s="102">
        <v>53763883</v>
      </c>
      <c r="Z235" s="102">
        <v>57396106</v>
      </c>
      <c r="AA235" s="102">
        <v>5244276</v>
      </c>
      <c r="AB235" s="102">
        <v>647646305</v>
      </c>
    </row>
    <row r="236" spans="1:28" ht="12.75">
      <c r="A236" s="98" t="s">
        <v>29</v>
      </c>
      <c r="B236" s="110" t="s">
        <v>200</v>
      </c>
      <c r="C236" s="111" t="s">
        <v>201</v>
      </c>
      <c r="D236" s="98" t="s">
        <v>27</v>
      </c>
      <c r="E236" s="98">
        <v>15</v>
      </c>
      <c r="F236" s="99" t="s">
        <v>22</v>
      </c>
      <c r="G236" s="99"/>
      <c r="H236" s="99"/>
      <c r="I236" s="99"/>
      <c r="J236" s="100">
        <v>25810</v>
      </c>
      <c r="K236" s="101">
        <f t="shared" si="83"/>
        <v>10442.457690817513</v>
      </c>
      <c r="L236" s="87">
        <f t="shared" si="84"/>
        <v>0.0631554807257012</v>
      </c>
      <c r="M236" s="87">
        <f t="shared" si="76"/>
        <v>0.33330242690926576</v>
      </c>
      <c r="N236" s="87">
        <f t="shared" si="77"/>
        <v>0.24525316089200871</v>
      </c>
      <c r="O236" s="87">
        <f t="shared" si="78"/>
        <v>0.13404840054587086</v>
      </c>
      <c r="P236" s="87">
        <f t="shared" si="79"/>
        <v>0.08215219490858339</v>
      </c>
      <c r="Q236" s="87">
        <f t="shared" si="80"/>
        <v>0.019813518339049298</v>
      </c>
      <c r="R236" s="87">
        <f t="shared" si="81"/>
        <v>0.09490602042412302</v>
      </c>
      <c r="S236" s="87">
        <f t="shared" si="82"/>
        <v>0.02736879725539775</v>
      </c>
      <c r="T236">
        <v>269519833</v>
      </c>
      <c r="U236" s="102">
        <v>198320161</v>
      </c>
      <c r="V236" s="102">
        <v>108396158</v>
      </c>
      <c r="W236" s="102">
        <v>66431097</v>
      </c>
      <c r="X236" s="102">
        <v>16021894</v>
      </c>
      <c r="Y236" s="102">
        <v>51069699</v>
      </c>
      <c r="Z236" s="102">
        <v>76744280</v>
      </c>
      <c r="AA236" s="102">
        <v>22131353</v>
      </c>
      <c r="AB236" s="102">
        <v>808634475</v>
      </c>
    </row>
    <row r="237" spans="1:28" ht="12.75">
      <c r="A237" s="98" t="s">
        <v>29</v>
      </c>
      <c r="B237" s="110" t="s">
        <v>210</v>
      </c>
      <c r="C237" s="111" t="s">
        <v>211</v>
      </c>
      <c r="D237" s="98" t="s">
        <v>27</v>
      </c>
      <c r="E237" s="98">
        <v>15</v>
      </c>
      <c r="F237" s="99" t="s">
        <v>22</v>
      </c>
      <c r="G237" s="99"/>
      <c r="H237" s="99"/>
      <c r="I237" s="99"/>
      <c r="J237" s="100">
        <v>23748</v>
      </c>
      <c r="K237" s="101">
        <f t="shared" si="83"/>
        <v>10873.689447532424</v>
      </c>
      <c r="L237" s="87">
        <f t="shared" si="84"/>
        <v>0.09785116914405896</v>
      </c>
      <c r="M237" s="87">
        <f t="shared" si="76"/>
        <v>0.3579845406073824</v>
      </c>
      <c r="N237" s="87">
        <f t="shared" si="77"/>
        <v>0.20068805745988125</v>
      </c>
      <c r="O237" s="87">
        <f t="shared" si="78"/>
        <v>0.06956658055579976</v>
      </c>
      <c r="P237" s="87">
        <f t="shared" si="79"/>
        <v>0.08614577881164452</v>
      </c>
      <c r="Q237" s="87">
        <f t="shared" si="80"/>
        <v>0.0483309560776631</v>
      </c>
      <c r="R237" s="87">
        <f t="shared" si="81"/>
        <v>0.11665684893588901</v>
      </c>
      <c r="S237" s="87">
        <f t="shared" si="82"/>
        <v>0.02277606840768098</v>
      </c>
      <c r="T237">
        <v>258228377</v>
      </c>
      <c r="U237" s="102">
        <v>144764216</v>
      </c>
      <c r="V237" s="102">
        <v>50181120</v>
      </c>
      <c r="W237" s="102">
        <v>62140350</v>
      </c>
      <c r="X237" s="102">
        <v>34863026</v>
      </c>
      <c r="Y237" s="102">
        <v>70583910</v>
      </c>
      <c r="Z237" s="102">
        <v>84149189</v>
      </c>
      <c r="AA237" s="102">
        <v>16429277</v>
      </c>
      <c r="AB237" s="102">
        <v>721339465</v>
      </c>
    </row>
    <row r="238" spans="1:28" ht="12.75">
      <c r="A238" s="98" t="s">
        <v>29</v>
      </c>
      <c r="B238" s="110" t="s">
        <v>228</v>
      </c>
      <c r="C238" s="111" t="s">
        <v>229</v>
      </c>
      <c r="D238" s="98" t="s">
        <v>27</v>
      </c>
      <c r="E238" s="98">
        <v>15</v>
      </c>
      <c r="F238" s="99" t="s">
        <v>22</v>
      </c>
      <c r="G238" s="99"/>
      <c r="H238" s="99"/>
      <c r="I238" s="99"/>
      <c r="J238" s="100">
        <v>17381</v>
      </c>
      <c r="K238" s="101">
        <f t="shared" si="83"/>
        <v>8044.707266555434</v>
      </c>
      <c r="L238" s="87">
        <f t="shared" si="84"/>
        <v>0.07796760584421061</v>
      </c>
      <c r="M238" s="87">
        <f t="shared" si="76"/>
        <v>0.292452224761548</v>
      </c>
      <c r="N238" s="87">
        <f t="shared" si="77"/>
        <v>0.34233497044811473</v>
      </c>
      <c r="O238" s="87">
        <f t="shared" si="78"/>
        <v>0.10146401639070388</v>
      </c>
      <c r="P238" s="87">
        <f t="shared" si="79"/>
        <v>0.077040581298365</v>
      </c>
      <c r="Q238" s="87">
        <f t="shared" si="80"/>
        <v>0.03524270727301144</v>
      </c>
      <c r="R238" s="87">
        <f t="shared" si="81"/>
        <v>0.04491974822451558</v>
      </c>
      <c r="S238" s="87">
        <f t="shared" si="82"/>
        <v>0.028578145759530747</v>
      </c>
      <c r="T238">
        <v>139825057</v>
      </c>
      <c r="U238" s="102">
        <v>163674620</v>
      </c>
      <c r="V238" s="102">
        <v>48511212</v>
      </c>
      <c r="W238" s="102">
        <v>36834063</v>
      </c>
      <c r="X238" s="102">
        <v>16849978</v>
      </c>
      <c r="Y238" s="102">
        <v>37277285</v>
      </c>
      <c r="Z238" s="102">
        <v>21476692</v>
      </c>
      <c r="AA238" s="102">
        <v>13663568</v>
      </c>
      <c r="AB238" s="102">
        <v>478112475</v>
      </c>
    </row>
    <row r="239" spans="1:28" ht="12.75">
      <c r="A239" s="98" t="s">
        <v>29</v>
      </c>
      <c r="B239" s="110" t="s">
        <v>242</v>
      </c>
      <c r="C239" s="111" t="s">
        <v>243</v>
      </c>
      <c r="D239" s="98" t="s">
        <v>27</v>
      </c>
      <c r="E239" s="98">
        <v>15</v>
      </c>
      <c r="F239" s="99" t="s">
        <v>22</v>
      </c>
      <c r="G239" s="99" t="s">
        <v>22</v>
      </c>
      <c r="H239" s="99"/>
      <c r="I239" s="99"/>
      <c r="J239" s="100">
        <v>23422</v>
      </c>
      <c r="K239" s="101">
        <f t="shared" si="83"/>
        <v>9289.631457603962</v>
      </c>
      <c r="L239" s="87">
        <f t="shared" si="84"/>
        <v>0.0651439870027618</v>
      </c>
      <c r="M239" s="87">
        <f t="shared" si="76"/>
        <v>0.39189506352803355</v>
      </c>
      <c r="N239" s="87">
        <f t="shared" si="77"/>
        <v>0.17629550847791373</v>
      </c>
      <c r="O239" s="87">
        <f t="shared" si="78"/>
        <v>0.09000158779445624</v>
      </c>
      <c r="P239" s="87">
        <f t="shared" si="79"/>
        <v>0.09401328183623571</v>
      </c>
      <c r="Q239" s="87">
        <f t="shared" si="80"/>
        <v>0.04194041756949906</v>
      </c>
      <c r="R239" s="87">
        <f t="shared" si="81"/>
        <v>0.0703791302119425</v>
      </c>
      <c r="S239" s="87">
        <f t="shared" si="82"/>
        <v>0.07033102357915744</v>
      </c>
      <c r="T239">
        <v>217581748</v>
      </c>
      <c r="U239" s="102">
        <v>97879990</v>
      </c>
      <c r="V239" s="102">
        <v>49969251</v>
      </c>
      <c r="W239" s="102">
        <v>52196560</v>
      </c>
      <c r="X239" s="102">
        <v>23285492</v>
      </c>
      <c r="Y239" s="102">
        <v>36168209</v>
      </c>
      <c r="Z239" s="102">
        <v>39074782</v>
      </c>
      <c r="AA239" s="102">
        <v>39048073</v>
      </c>
      <c r="AB239" s="102">
        <v>555204105</v>
      </c>
    </row>
    <row r="240" spans="1:28" ht="12.75">
      <c r="A240" s="98" t="s">
        <v>29</v>
      </c>
      <c r="B240" s="110" t="s">
        <v>248</v>
      </c>
      <c r="C240" s="111" t="s">
        <v>249</v>
      </c>
      <c r="D240" s="98" t="s">
        <v>27</v>
      </c>
      <c r="E240" s="98">
        <v>15</v>
      </c>
      <c r="F240" s="99" t="s">
        <v>22</v>
      </c>
      <c r="G240" s="99" t="s">
        <v>22</v>
      </c>
      <c r="H240" s="99"/>
      <c r="I240" s="99"/>
      <c r="J240" s="100">
        <v>26132</v>
      </c>
      <c r="K240" s="101">
        <f t="shared" si="83"/>
        <v>14962.426756467166</v>
      </c>
      <c r="L240" s="87">
        <f t="shared" si="84"/>
        <v>0.0710199741682021</v>
      </c>
      <c r="M240" s="87">
        <f t="shared" si="76"/>
        <v>0.3891724505889695</v>
      </c>
      <c r="N240" s="87">
        <f t="shared" si="77"/>
        <v>0.18814518051730242</v>
      </c>
      <c r="O240" s="87">
        <f t="shared" si="78"/>
        <v>0.11756581536452775</v>
      </c>
      <c r="P240" s="87">
        <f t="shared" si="79"/>
        <v>0.078350889386063</v>
      </c>
      <c r="Q240" s="87">
        <f t="shared" si="80"/>
        <v>0.04160873713396588</v>
      </c>
      <c r="R240" s="87">
        <f t="shared" si="81"/>
        <v>0.07006538832037684</v>
      </c>
      <c r="S240" s="87">
        <f t="shared" si="82"/>
        <v>0.04407156452059256</v>
      </c>
      <c r="T240">
        <v>390998136</v>
      </c>
      <c r="U240" s="102">
        <v>189027807</v>
      </c>
      <c r="V240" s="102">
        <v>118117340</v>
      </c>
      <c r="W240" s="102">
        <v>78718449</v>
      </c>
      <c r="X240" s="102">
        <v>41803932</v>
      </c>
      <c r="Y240" s="102">
        <v>71353143</v>
      </c>
      <c r="Z240" s="102">
        <v>70394079</v>
      </c>
      <c r="AA240" s="102">
        <v>44278313</v>
      </c>
      <c r="AB240" s="102">
        <v>1004691199</v>
      </c>
    </row>
    <row r="241" spans="1:28" ht="12.75">
      <c r="A241" s="98" t="s">
        <v>29</v>
      </c>
      <c r="B241" s="110" t="s">
        <v>280</v>
      </c>
      <c r="C241" s="111" t="s">
        <v>281</v>
      </c>
      <c r="D241" s="98" t="s">
        <v>27</v>
      </c>
      <c r="E241" s="98">
        <v>15</v>
      </c>
      <c r="F241" s="99" t="s">
        <v>22</v>
      </c>
      <c r="G241" s="99"/>
      <c r="H241" s="99"/>
      <c r="I241" s="99"/>
      <c r="J241" s="100">
        <v>26214</v>
      </c>
      <c r="K241" s="101">
        <f t="shared" si="83"/>
        <v>8341.462386511024</v>
      </c>
      <c r="L241" s="87">
        <f t="shared" si="84"/>
        <v>0.06969893075879063</v>
      </c>
      <c r="M241" s="87">
        <f t="shared" si="76"/>
        <v>0.33564653910489933</v>
      </c>
      <c r="N241" s="87">
        <f t="shared" si="77"/>
        <v>0.2852750785385821</v>
      </c>
      <c r="O241" s="87">
        <f t="shared" si="78"/>
        <v>0.11116593870906488</v>
      </c>
      <c r="P241" s="87">
        <f t="shared" si="79"/>
        <v>0.0850070851639109</v>
      </c>
      <c r="Q241" s="87">
        <f t="shared" si="80"/>
        <v>0.019649218750067157</v>
      </c>
      <c r="R241" s="87">
        <f t="shared" si="81"/>
        <v>0.07694068708271726</v>
      </c>
      <c r="S241" s="87">
        <f t="shared" si="82"/>
        <v>0.016616521891967787</v>
      </c>
      <c r="T241">
        <v>218663095</v>
      </c>
      <c r="U241" s="102">
        <v>185847683</v>
      </c>
      <c r="V241" s="102">
        <v>72421090</v>
      </c>
      <c r="W241" s="102">
        <v>55379425</v>
      </c>
      <c r="X241" s="102">
        <v>12800844</v>
      </c>
      <c r="Y241" s="102">
        <v>45406647</v>
      </c>
      <c r="Z241" s="102">
        <v>50124422</v>
      </c>
      <c r="AA241" s="102">
        <v>10825138</v>
      </c>
      <c r="AB241" s="102">
        <v>651468344</v>
      </c>
    </row>
    <row r="242" spans="1:28" ht="12.75">
      <c r="A242" s="98" t="s">
        <v>29</v>
      </c>
      <c r="B242" s="110" t="s">
        <v>286</v>
      </c>
      <c r="C242" s="111" t="s">
        <v>287</v>
      </c>
      <c r="D242" s="98" t="s">
        <v>27</v>
      </c>
      <c r="E242" s="98">
        <v>15</v>
      </c>
      <c r="F242" s="99" t="s">
        <v>22</v>
      </c>
      <c r="G242" s="99"/>
      <c r="H242" s="99"/>
      <c r="I242" s="99"/>
      <c r="J242" s="100">
        <v>21061</v>
      </c>
      <c r="K242" s="101">
        <f t="shared" si="83"/>
        <v>7847.024642704525</v>
      </c>
      <c r="L242" s="87">
        <f t="shared" si="84"/>
        <v>0.0759028642605783</v>
      </c>
      <c r="M242" s="87">
        <f t="shared" si="76"/>
        <v>0.31638916081812296</v>
      </c>
      <c r="N242" s="87">
        <f t="shared" si="77"/>
        <v>0.2627827516270368</v>
      </c>
      <c r="O242" s="87">
        <f t="shared" si="78"/>
        <v>0.06639422877077708</v>
      </c>
      <c r="P242" s="87">
        <f t="shared" si="79"/>
        <v>0.0957715512860737</v>
      </c>
      <c r="Q242" s="87">
        <f t="shared" si="80"/>
        <v>0.03719988476024146</v>
      </c>
      <c r="R242" s="87">
        <f t="shared" si="81"/>
        <v>0.08641783653765683</v>
      </c>
      <c r="S242" s="87">
        <f t="shared" si="82"/>
        <v>0.05914172193951288</v>
      </c>
      <c r="T242">
        <v>165266186</v>
      </c>
      <c r="U242" s="102">
        <v>137264826</v>
      </c>
      <c r="V242" s="102">
        <v>34681090</v>
      </c>
      <c r="W242" s="102">
        <v>50026363</v>
      </c>
      <c r="X242" s="102">
        <v>19431396</v>
      </c>
      <c r="Y242" s="102">
        <v>39647935</v>
      </c>
      <c r="Z242" s="102">
        <v>45140441</v>
      </c>
      <c r="AA242" s="102">
        <v>30892736</v>
      </c>
      <c r="AB242" s="102">
        <v>522350973</v>
      </c>
    </row>
    <row r="243" spans="1:28" ht="12.75">
      <c r="A243" s="98" t="s">
        <v>29</v>
      </c>
      <c r="B243" s="110" t="s">
        <v>36</v>
      </c>
      <c r="C243" s="111" t="s">
        <v>37</v>
      </c>
      <c r="D243" s="98" t="s">
        <v>27</v>
      </c>
      <c r="E243" s="98">
        <v>16</v>
      </c>
      <c r="F243" s="99" t="s">
        <v>22</v>
      </c>
      <c r="G243" s="99"/>
      <c r="H243" s="99"/>
      <c r="I243" s="99"/>
      <c r="J243" s="100">
        <v>21318</v>
      </c>
      <c r="K243" s="101">
        <f t="shared" si="83"/>
        <v>7924.692513368984</v>
      </c>
      <c r="L243" s="87">
        <f t="shared" si="84"/>
        <v>0.09306999622210085</v>
      </c>
      <c r="M243" s="87">
        <f t="shared" si="76"/>
        <v>0.3614883426069074</v>
      </c>
      <c r="N243" s="87">
        <f t="shared" si="77"/>
        <v>0.17240946871874924</v>
      </c>
      <c r="O243" s="87">
        <f t="shared" si="78"/>
        <v>0.14008875273803645</v>
      </c>
      <c r="P243" s="87">
        <f t="shared" si="79"/>
        <v>0.08995079919576884</v>
      </c>
      <c r="Q243" s="87">
        <f t="shared" si="80"/>
        <v>0.02441253103448915</v>
      </c>
      <c r="R243" s="87">
        <f t="shared" si="81"/>
        <v>0.09375371857157269</v>
      </c>
      <c r="S243" s="87">
        <f t="shared" si="82"/>
        <v>0.024826390912375384</v>
      </c>
      <c r="T243">
        <v>168938595</v>
      </c>
      <c r="U243" s="102">
        <v>80574143</v>
      </c>
      <c r="V243" s="102">
        <v>65469323</v>
      </c>
      <c r="W243" s="102">
        <v>42037764</v>
      </c>
      <c r="X243" s="102">
        <v>11408995</v>
      </c>
      <c r="Y243" s="102">
        <v>43495495</v>
      </c>
      <c r="Z243" s="102">
        <v>43815027</v>
      </c>
      <c r="AA243" s="102">
        <v>11602409</v>
      </c>
      <c r="AB243" s="102">
        <v>467341751</v>
      </c>
    </row>
    <row r="244" spans="1:28" ht="12.75">
      <c r="A244" s="98" t="s">
        <v>29</v>
      </c>
      <c r="B244" s="110" t="s">
        <v>104</v>
      </c>
      <c r="C244" s="111" t="s">
        <v>105</v>
      </c>
      <c r="D244" s="98" t="s">
        <v>27</v>
      </c>
      <c r="E244" s="98">
        <v>16</v>
      </c>
      <c r="F244" s="99" t="s">
        <v>22</v>
      </c>
      <c r="G244" s="99"/>
      <c r="H244" s="99"/>
      <c r="I244" s="99"/>
      <c r="J244" s="100">
        <v>18870</v>
      </c>
      <c r="K244" s="101">
        <f t="shared" si="83"/>
        <v>9087.690832008479</v>
      </c>
      <c r="L244" s="87">
        <f t="shared" si="84"/>
        <v>0.06628625787179376</v>
      </c>
      <c r="M244" s="87">
        <f t="shared" si="76"/>
        <v>0.35604989113131963</v>
      </c>
      <c r="N244" s="87">
        <f t="shared" si="77"/>
        <v>0.12069571385777271</v>
      </c>
      <c r="O244" s="87">
        <f t="shared" si="78"/>
        <v>0.0718239310138006</v>
      </c>
      <c r="P244" s="87">
        <f t="shared" si="79"/>
        <v>0.18654631471101357</v>
      </c>
      <c r="Q244" s="87">
        <f t="shared" si="80"/>
        <v>0.07223851796751751</v>
      </c>
      <c r="R244" s="87">
        <f t="shared" si="81"/>
        <v>0.09788409230680795</v>
      </c>
      <c r="S244" s="87">
        <f t="shared" si="82"/>
        <v>0.028475281139974225</v>
      </c>
      <c r="T244">
        <v>171484726</v>
      </c>
      <c r="U244" s="102">
        <v>58130818</v>
      </c>
      <c r="V244" s="102">
        <v>34592644</v>
      </c>
      <c r="W244" s="102">
        <v>89846520</v>
      </c>
      <c r="X244" s="102">
        <v>34792322</v>
      </c>
      <c r="Y244" s="102">
        <v>31925528</v>
      </c>
      <c r="Z244" s="102">
        <v>47144030</v>
      </c>
      <c r="AA244" s="102">
        <v>13714583</v>
      </c>
      <c r="AB244" s="102">
        <v>481631171</v>
      </c>
    </row>
    <row r="245" spans="1:28" ht="12.75">
      <c r="A245" s="98" t="s">
        <v>29</v>
      </c>
      <c r="B245" s="110" t="s">
        <v>106</v>
      </c>
      <c r="C245" s="111" t="s">
        <v>107</v>
      </c>
      <c r="D245" s="98" t="s">
        <v>27</v>
      </c>
      <c r="E245" s="98">
        <v>16</v>
      </c>
      <c r="F245" s="99" t="s">
        <v>22</v>
      </c>
      <c r="G245" s="99"/>
      <c r="H245" s="99"/>
      <c r="I245" s="99"/>
      <c r="J245" s="100">
        <v>22369</v>
      </c>
      <c r="K245" s="101">
        <f t="shared" si="83"/>
        <v>12874.390987527382</v>
      </c>
      <c r="L245" s="87">
        <f t="shared" si="84"/>
        <v>0.05535237239038062</v>
      </c>
      <c r="M245" s="87">
        <f t="shared" si="76"/>
        <v>0.3705820301168619</v>
      </c>
      <c r="N245" s="87">
        <f t="shared" si="77"/>
        <v>0.18540799805724065</v>
      </c>
      <c r="O245" s="87">
        <f t="shared" si="78"/>
        <v>0.10068807389918077</v>
      </c>
      <c r="P245" s="87">
        <f t="shared" si="79"/>
        <v>0.15634515541051774</v>
      </c>
      <c r="Q245" s="87">
        <f t="shared" si="80"/>
        <v>0.019570473326390017</v>
      </c>
      <c r="R245" s="87">
        <f t="shared" si="81"/>
        <v>0.06698743633990707</v>
      </c>
      <c r="S245" s="87">
        <f t="shared" si="82"/>
        <v>0.045066460459521215</v>
      </c>
      <c r="T245">
        <v>287987252</v>
      </c>
      <c r="U245" s="102">
        <v>144084536</v>
      </c>
      <c r="V245" s="102">
        <v>78246864</v>
      </c>
      <c r="W245" s="102">
        <v>121499177</v>
      </c>
      <c r="X245" s="102">
        <v>15208635</v>
      </c>
      <c r="Y245" s="102">
        <v>43015517</v>
      </c>
      <c r="Z245" s="102">
        <v>52057375</v>
      </c>
      <c r="AA245" s="102">
        <v>35022114</v>
      </c>
      <c r="AB245" s="102">
        <v>777121470</v>
      </c>
    </row>
    <row r="246" spans="1:28" ht="12.75">
      <c r="A246" s="98" t="s">
        <v>29</v>
      </c>
      <c r="B246" s="110" t="s">
        <v>122</v>
      </c>
      <c r="C246" s="111" t="s">
        <v>123</v>
      </c>
      <c r="D246" s="98" t="s">
        <v>27</v>
      </c>
      <c r="E246" s="98">
        <v>16</v>
      </c>
      <c r="F246" s="99" t="s">
        <v>22</v>
      </c>
      <c r="G246" s="99"/>
      <c r="H246" s="99"/>
      <c r="I246" s="99"/>
      <c r="J246" s="100">
        <v>17065</v>
      </c>
      <c r="K246" s="101">
        <f t="shared" si="83"/>
        <v>11494.227951948433</v>
      </c>
      <c r="L246" s="87">
        <f t="shared" si="84"/>
        <v>0.06593382794833433</v>
      </c>
      <c r="M246" s="87">
        <f t="shared" si="76"/>
        <v>0.35399502978698827</v>
      </c>
      <c r="N246" s="87">
        <f t="shared" si="77"/>
        <v>0.21055728107330612</v>
      </c>
      <c r="O246" s="87">
        <f t="shared" si="78"/>
        <v>0.12358577226895458</v>
      </c>
      <c r="P246" s="87">
        <f t="shared" si="79"/>
        <v>0.0979586754039426</v>
      </c>
      <c r="Q246" s="87">
        <f t="shared" si="80"/>
        <v>0.030248997926370823</v>
      </c>
      <c r="R246" s="87">
        <f t="shared" si="81"/>
        <v>0.06864993927099933</v>
      </c>
      <c r="S246" s="87">
        <f t="shared" si="82"/>
        <v>0.049070476321103916</v>
      </c>
      <c r="T246">
        <v>196149000</v>
      </c>
      <c r="U246" s="102">
        <v>116670000</v>
      </c>
      <c r="V246" s="102">
        <v>68479000</v>
      </c>
      <c r="W246" s="102">
        <v>54279000</v>
      </c>
      <c r="X246" s="102">
        <v>16761000</v>
      </c>
      <c r="Y246" s="102">
        <v>36534000</v>
      </c>
      <c r="Z246" s="102">
        <v>38039000</v>
      </c>
      <c r="AA246" s="102">
        <v>27190000</v>
      </c>
      <c r="AB246" s="102">
        <v>554101000</v>
      </c>
    </row>
    <row r="247" spans="1:28" ht="12.75">
      <c r="A247" s="98" t="s">
        <v>29</v>
      </c>
      <c r="B247" s="110" t="s">
        <v>154</v>
      </c>
      <c r="C247" s="111" t="s">
        <v>155</v>
      </c>
      <c r="D247" s="98" t="s">
        <v>27</v>
      </c>
      <c r="E247" s="98">
        <v>16</v>
      </c>
      <c r="F247" s="99" t="s">
        <v>22</v>
      </c>
      <c r="G247" s="99"/>
      <c r="H247" s="99"/>
      <c r="I247" s="99"/>
      <c r="J247" s="100">
        <v>14071</v>
      </c>
      <c r="K247" s="101">
        <f t="shared" si="83"/>
        <v>5948.077037879326</v>
      </c>
      <c r="L247" s="87">
        <f t="shared" si="84"/>
        <v>0.13117400014176891</v>
      </c>
      <c r="M247" s="87">
        <f t="shared" si="76"/>
        <v>0.20261962624134958</v>
      </c>
      <c r="N247" s="87">
        <f t="shared" si="77"/>
        <v>0.3327773906461951</v>
      </c>
      <c r="O247" s="87">
        <f t="shared" si="78"/>
        <v>0.14814853567425065</v>
      </c>
      <c r="P247" s="87">
        <f t="shared" si="79"/>
        <v>0.053787011952746794</v>
      </c>
      <c r="Q247" s="87">
        <f t="shared" si="80"/>
        <v>0.02581253248871078</v>
      </c>
      <c r="R247" s="87">
        <f t="shared" si="81"/>
        <v>0.06238046720605996</v>
      </c>
      <c r="S247" s="87">
        <f t="shared" si="82"/>
        <v>0.04330043564891818</v>
      </c>
      <c r="T247">
        <v>83695392</v>
      </c>
      <c r="U247" s="102">
        <v>137459212</v>
      </c>
      <c r="V247" s="102">
        <v>61195206</v>
      </c>
      <c r="W247" s="102">
        <v>22217616</v>
      </c>
      <c r="X247" s="102">
        <v>10662294</v>
      </c>
      <c r="Y247" s="102">
        <v>54183593</v>
      </c>
      <c r="Z247" s="102">
        <v>25767285</v>
      </c>
      <c r="AA247" s="102">
        <v>17885962</v>
      </c>
      <c r="AB247" s="102">
        <v>413066560</v>
      </c>
    </row>
    <row r="248" spans="1:28" ht="12.75">
      <c r="A248" s="98" t="s">
        <v>29</v>
      </c>
      <c r="B248" s="110" t="s">
        <v>160</v>
      </c>
      <c r="C248" s="111" t="s">
        <v>161</v>
      </c>
      <c r="D248" s="98" t="s">
        <v>27</v>
      </c>
      <c r="E248" s="98">
        <v>16</v>
      </c>
      <c r="F248" s="99" t="s">
        <v>22</v>
      </c>
      <c r="G248" s="99"/>
      <c r="H248" s="99"/>
      <c r="I248" s="99"/>
      <c r="J248" s="100">
        <v>10624</v>
      </c>
      <c r="K248" s="101">
        <f t="shared" si="83"/>
        <v>11259.463384789156</v>
      </c>
      <c r="L248" s="87">
        <f t="shared" si="84"/>
        <v>0.12356164347905138</v>
      </c>
      <c r="M248" s="87">
        <f t="shared" si="76"/>
        <v>0.4834833620471523</v>
      </c>
      <c r="N248" s="87">
        <f t="shared" si="77"/>
        <v>0.06800190330398964</v>
      </c>
      <c r="O248" s="87">
        <f t="shared" si="78"/>
        <v>0.06835345984421608</v>
      </c>
      <c r="P248" s="87">
        <f t="shared" si="79"/>
        <v>0.09989729278506551</v>
      </c>
      <c r="Q248" s="87">
        <f t="shared" si="80"/>
        <v>0.062143818619912056</v>
      </c>
      <c r="R248" s="87">
        <f t="shared" si="81"/>
        <v>0.07220731656981765</v>
      </c>
      <c r="S248" s="87">
        <f t="shared" si="82"/>
        <v>0.022351203350795403</v>
      </c>
      <c r="T248">
        <v>119620539</v>
      </c>
      <c r="U248" s="102">
        <v>16824621</v>
      </c>
      <c r="V248" s="102">
        <v>16911601</v>
      </c>
      <c r="W248" s="102">
        <v>24715986</v>
      </c>
      <c r="X248" s="102">
        <v>15375249</v>
      </c>
      <c r="Y248" s="102">
        <v>30570877</v>
      </c>
      <c r="Z248" s="102">
        <v>17865099</v>
      </c>
      <c r="AA248" s="102">
        <v>5530000</v>
      </c>
      <c r="AB248" s="102">
        <v>247413972</v>
      </c>
    </row>
    <row r="249" spans="1:28" ht="12.75">
      <c r="A249" s="98" t="s">
        <v>29</v>
      </c>
      <c r="B249" s="110" t="s">
        <v>202</v>
      </c>
      <c r="C249" s="111" t="s">
        <v>203</v>
      </c>
      <c r="D249" s="98" t="s">
        <v>27</v>
      </c>
      <c r="E249" s="98">
        <v>16</v>
      </c>
      <c r="F249" s="99" t="s">
        <v>22</v>
      </c>
      <c r="G249" s="99"/>
      <c r="H249" s="99"/>
      <c r="I249" s="99"/>
      <c r="J249" s="100">
        <v>11506</v>
      </c>
      <c r="K249" s="101">
        <f t="shared" si="83"/>
        <v>9970.72657743786</v>
      </c>
      <c r="L249" s="87">
        <f t="shared" si="84"/>
        <v>0.10070314672823562</v>
      </c>
      <c r="M249" s="87">
        <f t="shared" si="76"/>
        <v>0.45161389447528427</v>
      </c>
      <c r="N249" s="87">
        <f t="shared" si="77"/>
        <v>0.14810728104042123</v>
      </c>
      <c r="O249" s="87">
        <f t="shared" si="78"/>
        <v>0.054763319643458035</v>
      </c>
      <c r="P249" s="87">
        <f t="shared" si="79"/>
        <v>0.10308210420464776</v>
      </c>
      <c r="Q249" s="87">
        <f t="shared" si="80"/>
        <v>0.05232106239255252</v>
      </c>
      <c r="R249" s="87">
        <f t="shared" si="81"/>
        <v>0.07520284831979311</v>
      </c>
      <c r="S249" s="87">
        <f t="shared" si="82"/>
        <v>0.014206343195607471</v>
      </c>
      <c r="T249">
        <v>114723180</v>
      </c>
      <c r="U249" s="102">
        <v>37623595</v>
      </c>
      <c r="V249" s="102">
        <v>13911490</v>
      </c>
      <c r="W249" s="102">
        <v>26185879</v>
      </c>
      <c r="X249" s="102">
        <v>13291085</v>
      </c>
      <c r="Y249" s="102">
        <v>25581554</v>
      </c>
      <c r="Z249" s="102">
        <v>19103730</v>
      </c>
      <c r="AA249" s="102">
        <v>3608828</v>
      </c>
      <c r="AB249" s="102">
        <v>254029341</v>
      </c>
    </row>
    <row r="250" spans="1:28" ht="12.75">
      <c r="A250" s="98" t="s">
        <v>29</v>
      </c>
      <c r="B250" s="110" t="s">
        <v>218</v>
      </c>
      <c r="C250" s="111" t="s">
        <v>219</v>
      </c>
      <c r="D250" s="98" t="s">
        <v>27</v>
      </c>
      <c r="E250" s="98">
        <v>16</v>
      </c>
      <c r="F250" s="99" t="s">
        <v>22</v>
      </c>
      <c r="G250" s="99"/>
      <c r="H250" s="99"/>
      <c r="I250" s="99"/>
      <c r="J250" s="100">
        <v>19407</v>
      </c>
      <c r="K250" s="101">
        <f t="shared" si="83"/>
        <v>8171.933889833565</v>
      </c>
      <c r="L250" s="87">
        <f t="shared" si="84"/>
        <v>0.06659828419398178</v>
      </c>
      <c r="M250" s="87">
        <f t="shared" si="76"/>
        <v>0.4769392405801417</v>
      </c>
      <c r="N250" s="87">
        <f t="shared" si="77"/>
        <v>0.10124227774442074</v>
      </c>
      <c r="O250" s="87">
        <f t="shared" si="78"/>
        <v>0.05501881974043481</v>
      </c>
      <c r="P250" s="87">
        <f t="shared" si="79"/>
        <v>0.12269392037404579</v>
      </c>
      <c r="Q250" s="87">
        <f t="shared" si="80"/>
        <v>0.06381768500599758</v>
      </c>
      <c r="R250" s="87">
        <f t="shared" si="81"/>
        <v>0.10465886520451415</v>
      </c>
      <c r="S250" s="87">
        <f t="shared" si="82"/>
        <v>0.009030907156463446</v>
      </c>
      <c r="T250">
        <v>158592721</v>
      </c>
      <c r="U250" s="102">
        <v>33665270</v>
      </c>
      <c r="V250" s="102">
        <v>18294960</v>
      </c>
      <c r="W250" s="102">
        <v>40798410</v>
      </c>
      <c r="X250" s="102">
        <v>21220775</v>
      </c>
      <c r="Y250" s="102">
        <v>22145385</v>
      </c>
      <c r="Z250" s="102">
        <v>34801360</v>
      </c>
      <c r="AA250" s="102">
        <v>3002974</v>
      </c>
      <c r="AB250" s="102">
        <v>332521855</v>
      </c>
    </row>
    <row r="251" spans="1:28" ht="12.75">
      <c r="A251" s="98" t="s">
        <v>29</v>
      </c>
      <c r="B251" s="110" t="s">
        <v>222</v>
      </c>
      <c r="C251" s="111" t="s">
        <v>223</v>
      </c>
      <c r="D251" s="98" t="s">
        <v>27</v>
      </c>
      <c r="E251" s="98">
        <v>16</v>
      </c>
      <c r="F251" s="99" t="s">
        <v>22</v>
      </c>
      <c r="G251" s="99"/>
      <c r="H251" s="99"/>
      <c r="I251" s="99"/>
      <c r="J251" s="100">
        <v>14050</v>
      </c>
      <c r="K251" s="101">
        <f t="shared" si="83"/>
        <v>7346.887544483986</v>
      </c>
      <c r="L251" s="87">
        <f t="shared" si="84"/>
        <v>0.08951805280780631</v>
      </c>
      <c r="M251" s="87">
        <f t="shared" si="76"/>
        <v>0.37472023973784857</v>
      </c>
      <c r="N251" s="87">
        <f t="shared" si="77"/>
        <v>0.11582361455301012</v>
      </c>
      <c r="O251" s="87">
        <f t="shared" si="78"/>
        <v>0.03020445567984892</v>
      </c>
      <c r="P251" s="87">
        <f t="shared" si="79"/>
        <v>0.24065973488825204</v>
      </c>
      <c r="Q251" s="87">
        <f t="shared" si="80"/>
        <v>0.04900068680712821</v>
      </c>
      <c r="R251" s="87">
        <f t="shared" si="81"/>
        <v>0.05590153492974782</v>
      </c>
      <c r="S251" s="87">
        <f t="shared" si="82"/>
        <v>0.044171680596358</v>
      </c>
      <c r="T251">
        <v>103223770</v>
      </c>
      <c r="U251" s="102">
        <v>31905803</v>
      </c>
      <c r="V251" s="102">
        <v>8320388</v>
      </c>
      <c r="W251" s="102">
        <v>66294271</v>
      </c>
      <c r="X251" s="102">
        <v>13498165</v>
      </c>
      <c r="Y251" s="102">
        <v>24659439</v>
      </c>
      <c r="Z251" s="102">
        <v>15399134</v>
      </c>
      <c r="AA251" s="102">
        <v>12167924</v>
      </c>
      <c r="AB251" s="102">
        <v>275468894</v>
      </c>
    </row>
    <row r="252" spans="1:28" ht="12.75">
      <c r="A252" s="98" t="s">
        <v>29</v>
      </c>
      <c r="B252" s="110" t="s">
        <v>236</v>
      </c>
      <c r="C252" s="111" t="s">
        <v>237</v>
      </c>
      <c r="D252" s="98" t="s">
        <v>27</v>
      </c>
      <c r="E252" s="98">
        <v>16</v>
      </c>
      <c r="F252" s="99" t="s">
        <v>22</v>
      </c>
      <c r="G252" s="99"/>
      <c r="H252" s="99"/>
      <c r="I252" s="99"/>
      <c r="J252" s="100">
        <v>28747</v>
      </c>
      <c r="K252" s="101">
        <f t="shared" si="83"/>
        <v>0</v>
      </c>
      <c r="L252" s="87">
        <f t="shared" si="84"/>
      </c>
      <c r="M252" s="87"/>
      <c r="N252" s="87"/>
      <c r="O252" s="87"/>
      <c r="P252" s="87"/>
      <c r="Q252" s="87"/>
      <c r="R252" s="87"/>
      <c r="S252" s="87"/>
      <c r="U252" s="102"/>
      <c r="V252" s="102"/>
      <c r="W252" s="102"/>
      <c r="X252" s="102"/>
      <c r="Y252" s="102"/>
      <c r="Z252" s="102"/>
      <c r="AA252" s="102"/>
      <c r="AB252" s="102">
        <v>0</v>
      </c>
    </row>
    <row r="253" spans="1:28" ht="12.75">
      <c r="A253" s="98" t="s">
        <v>29</v>
      </c>
      <c r="B253" s="110" t="s">
        <v>272</v>
      </c>
      <c r="C253" s="111" t="s">
        <v>273</v>
      </c>
      <c r="D253" s="98" t="s">
        <v>27</v>
      </c>
      <c r="E253" s="98">
        <v>16</v>
      </c>
      <c r="F253" s="99" t="s">
        <v>22</v>
      </c>
      <c r="G253" s="99"/>
      <c r="H253" s="99"/>
      <c r="I253" s="99"/>
      <c r="J253" s="100">
        <v>10420</v>
      </c>
      <c r="K253" s="101">
        <f t="shared" si="83"/>
        <v>10411.420345489443</v>
      </c>
      <c r="L253" s="87">
        <f t="shared" si="84"/>
        <v>0.0966378446678421</v>
      </c>
      <c r="M253" s="87">
        <f>T253/AB253</f>
        <v>0.28677580432409283</v>
      </c>
      <c r="N253" s="87">
        <f>U253/AB253</f>
        <v>0.22878728201766327</v>
      </c>
      <c r="O253" s="87">
        <f>V253/AB253</f>
        <v>0.09258020771929082</v>
      </c>
      <c r="P253" s="87">
        <f>W253/AB253</f>
        <v>0.08844326841995354</v>
      </c>
      <c r="Q253" s="87">
        <f>X253/AB253</f>
        <v>0.05821585571201616</v>
      </c>
      <c r="R253" s="87">
        <f>Z253/AB253</f>
        <v>0.11730139387098565</v>
      </c>
      <c r="S253" s="87">
        <f>AA253/AB253</f>
        <v>0.03125834326815561</v>
      </c>
      <c r="T253">
        <v>108487000</v>
      </c>
      <c r="U253" s="102">
        <v>86550000</v>
      </c>
      <c r="V253" s="102">
        <v>35023000</v>
      </c>
      <c r="W253" s="102">
        <v>33458000</v>
      </c>
      <c r="X253" s="102">
        <v>22023000</v>
      </c>
      <c r="Y253" s="102">
        <v>36558000</v>
      </c>
      <c r="Z253" s="102">
        <v>44375000</v>
      </c>
      <c r="AA253" s="102">
        <v>11825000</v>
      </c>
      <c r="AB253" s="102">
        <v>378299000</v>
      </c>
    </row>
    <row r="254" spans="1:28" ht="12.75">
      <c r="A254" s="98" t="s">
        <v>29</v>
      </c>
      <c r="B254" s="110" t="s">
        <v>282</v>
      </c>
      <c r="C254" s="111" t="s">
        <v>283</v>
      </c>
      <c r="D254" s="98" t="s">
        <v>27</v>
      </c>
      <c r="E254" s="98">
        <v>16</v>
      </c>
      <c r="F254" s="99" t="s">
        <v>22</v>
      </c>
      <c r="G254" s="99"/>
      <c r="H254" s="99"/>
      <c r="I254" s="99"/>
      <c r="J254" s="100">
        <v>23594</v>
      </c>
      <c r="K254" s="101">
        <f t="shared" si="83"/>
        <v>10439.618123251674</v>
      </c>
      <c r="L254" s="87">
        <f t="shared" si="84"/>
        <v>0.08864559660914938</v>
      </c>
      <c r="M254" s="87">
        <f>T254/AB254</f>
        <v>0.45779934188520094</v>
      </c>
      <c r="N254" s="87">
        <f>U254/AB254</f>
        <v>0.2229043837979097</v>
      </c>
      <c r="O254" s="87">
        <f>V254/AB254</f>
        <v>0.009155321454241132</v>
      </c>
      <c r="P254" s="87">
        <f>W254/AB254</f>
        <v>0.08765442430359266</v>
      </c>
      <c r="Q254" s="87">
        <f>X254/AB254</f>
        <v>0.017854109932581526</v>
      </c>
      <c r="R254" s="87">
        <f>Z254/AB254</f>
        <v>0.09047631556969758</v>
      </c>
      <c r="S254" s="87">
        <f>AA254/AB254</f>
        <v>0.02551050644762709</v>
      </c>
      <c r="T254">
        <v>246312350</v>
      </c>
      <c r="U254" s="102">
        <v>119930497</v>
      </c>
      <c r="V254" s="102">
        <v>4925889</v>
      </c>
      <c r="W254" s="102">
        <v>47161202</v>
      </c>
      <c r="X254" s="102">
        <v>9606147</v>
      </c>
      <c r="Y254" s="102">
        <v>47694488</v>
      </c>
      <c r="Z254" s="102">
        <v>48679480</v>
      </c>
      <c r="AA254" s="102">
        <v>13725561</v>
      </c>
      <c r="AB254" s="102">
        <v>538035614</v>
      </c>
    </row>
    <row r="255" spans="1:28" ht="12.75">
      <c r="A255" s="98" t="s">
        <v>29</v>
      </c>
      <c r="B255" s="110" t="s">
        <v>290</v>
      </c>
      <c r="C255" s="111" t="s">
        <v>291</v>
      </c>
      <c r="D255" s="98" t="s">
        <v>27</v>
      </c>
      <c r="E255" s="98">
        <v>16</v>
      </c>
      <c r="F255" s="99" t="s">
        <v>22</v>
      </c>
      <c r="G255" s="99"/>
      <c r="H255" s="99"/>
      <c r="I255" s="99"/>
      <c r="J255" s="100">
        <v>24003</v>
      </c>
      <c r="K255" s="101">
        <f t="shared" si="83"/>
        <v>7229.48893888264</v>
      </c>
      <c r="L255" s="87">
        <f t="shared" si="84"/>
        <v>0.1307261470311529</v>
      </c>
      <c r="M255" s="87">
        <f>T255/AB255</f>
        <v>0.3367686992339584</v>
      </c>
      <c r="N255" s="87">
        <f>U255/AB255</f>
        <v>0.19561008382418735</v>
      </c>
      <c r="O255" s="87">
        <f>V255/AB255</f>
        <v>0.09618577837103881</v>
      </c>
      <c r="P255" s="87">
        <f>W255/AB255</f>
        <v>0.05817681254269372</v>
      </c>
      <c r="Q255" s="87">
        <f>X255/AB255</f>
        <v>0.04048330313557523</v>
      </c>
      <c r="R255" s="87">
        <f>Z255/AB255</f>
        <v>0.10486819646706821</v>
      </c>
      <c r="S255" s="87">
        <f>AA255/AB255</f>
        <v>0.03718097939432535</v>
      </c>
      <c r="T255">
        <v>173529423</v>
      </c>
      <c r="U255" s="102">
        <v>100793527</v>
      </c>
      <c r="V255" s="102">
        <v>49562393</v>
      </c>
      <c r="W255" s="102">
        <v>29977218</v>
      </c>
      <c r="X255" s="102">
        <v>20860146</v>
      </c>
      <c r="Y255" s="102">
        <v>67360277</v>
      </c>
      <c r="Z255" s="102">
        <v>54036250</v>
      </c>
      <c r="AA255" s="102">
        <v>19158532</v>
      </c>
      <c r="AB255" s="102">
        <v>515277766</v>
      </c>
    </row>
    <row r="256" spans="1:28" ht="12.75">
      <c r="A256" s="98"/>
      <c r="B256" s="110"/>
      <c r="C256" s="111"/>
      <c r="D256" s="98"/>
      <c r="E256" s="98"/>
      <c r="F256" s="99"/>
      <c r="G256" s="99"/>
      <c r="H256" s="99"/>
      <c r="I256" s="99"/>
      <c r="J256" s="100"/>
      <c r="K256" s="101"/>
      <c r="L256" s="87">
        <f>SUM(L195:L255)</f>
        <v>4.1784332792000045</v>
      </c>
      <c r="M256" s="87">
        <f aca="true" t="shared" si="85" ref="M256:S256">SUM(M195:M255)</f>
        <v>20.555347093639778</v>
      </c>
      <c r="N256" s="87">
        <f t="shared" si="85"/>
        <v>14.188126229693687</v>
      </c>
      <c r="O256" s="87">
        <f t="shared" si="85"/>
        <v>5.452866311299544</v>
      </c>
      <c r="P256" s="87">
        <f t="shared" si="85"/>
        <v>5.6449522362732</v>
      </c>
      <c r="Q256" s="87">
        <f t="shared" si="85"/>
        <v>2.1593057944596</v>
      </c>
      <c r="R256" s="87">
        <f t="shared" si="85"/>
        <v>4.705854667117726</v>
      </c>
      <c r="S256" s="87">
        <f t="shared" si="85"/>
        <v>2.1151143883164685</v>
      </c>
      <c r="U256" s="102"/>
      <c r="V256" s="102"/>
      <c r="W256" s="102"/>
      <c r="X256" s="102"/>
      <c r="Y256" s="102"/>
      <c r="Z256" s="102"/>
      <c r="AA256" s="102"/>
      <c r="AB256" s="102"/>
    </row>
    <row r="257" spans="1:28" ht="12.75">
      <c r="A257" s="98"/>
      <c r="B257" s="110"/>
      <c r="C257" s="111"/>
      <c r="D257" s="98"/>
      <c r="E257" s="98"/>
      <c r="F257" s="99"/>
      <c r="G257" s="99"/>
      <c r="H257" s="99"/>
      <c r="I257" s="99"/>
      <c r="J257" s="100"/>
      <c r="K257" s="101"/>
      <c r="L257" s="87">
        <f>L256/59</f>
        <v>0.07082090303728822</v>
      </c>
      <c r="M257" s="87">
        <f aca="true" t="shared" si="86" ref="M257:S257">M256/59</f>
        <v>0.34839571345152165</v>
      </c>
      <c r="N257" s="87">
        <f t="shared" si="86"/>
        <v>0.2404767157575201</v>
      </c>
      <c r="O257" s="87">
        <f t="shared" si="86"/>
        <v>0.0924214629033821</v>
      </c>
      <c r="P257" s="87">
        <f t="shared" si="86"/>
        <v>0.09567715654700339</v>
      </c>
      <c r="Q257" s="87">
        <f t="shared" si="86"/>
        <v>0.036598403295925425</v>
      </c>
      <c r="R257" s="87">
        <f t="shared" si="86"/>
        <v>0.07976024859521569</v>
      </c>
      <c r="S257" s="87">
        <f t="shared" si="86"/>
        <v>0.03584939641214353</v>
      </c>
      <c r="U257" s="102"/>
      <c r="V257" s="102"/>
      <c r="W257" s="102"/>
      <c r="X257" s="102"/>
      <c r="Y257" s="102"/>
      <c r="Z257" s="102"/>
      <c r="AA257" s="102"/>
      <c r="AB257" s="102"/>
    </row>
    <row r="258" spans="1:28" ht="12.75">
      <c r="A258" s="98"/>
      <c r="B258" s="110"/>
      <c r="C258" s="111"/>
      <c r="D258" s="98"/>
      <c r="E258" s="98"/>
      <c r="F258" s="99"/>
      <c r="G258" s="112"/>
      <c r="H258" s="112"/>
      <c r="I258" s="112" t="s">
        <v>351</v>
      </c>
      <c r="J258" s="112"/>
      <c r="K258" s="113"/>
      <c r="L258" s="114"/>
      <c r="M258" s="115">
        <f>M257+N257+O257</f>
        <v>0.6812938921124239</v>
      </c>
      <c r="N258" s="87"/>
      <c r="O258" s="87"/>
      <c r="P258" s="87"/>
      <c r="Q258" s="87"/>
      <c r="R258" s="87"/>
      <c r="S258" s="87"/>
      <c r="U258" s="102"/>
      <c r="V258" s="102"/>
      <c r="W258" s="102"/>
      <c r="X258" s="102"/>
      <c r="Y258" s="102"/>
      <c r="Z258" s="102"/>
      <c r="AA258" s="102"/>
      <c r="AB258" s="102"/>
    </row>
    <row r="259" spans="1:28" ht="12.75">
      <c r="A259" s="98" t="s">
        <v>29</v>
      </c>
      <c r="B259" s="110" t="s">
        <v>42</v>
      </c>
      <c r="C259" s="111" t="s">
        <v>43</v>
      </c>
      <c r="D259" s="98" t="s">
        <v>28</v>
      </c>
      <c r="E259" s="98">
        <v>15</v>
      </c>
      <c r="F259" s="99" t="s">
        <v>22</v>
      </c>
      <c r="G259" s="99" t="s">
        <v>22</v>
      </c>
      <c r="H259" s="99" t="s">
        <v>22</v>
      </c>
      <c r="I259" s="99" t="s">
        <v>23</v>
      </c>
      <c r="J259" s="100">
        <v>32946</v>
      </c>
      <c r="K259" s="101">
        <f aca="true" t="shared" si="87" ref="K259:K290">IF(J259&gt;0,T259/J259,"")</f>
        <v>9857.099496145207</v>
      </c>
      <c r="L259" s="87">
        <f aca="true" t="shared" si="88" ref="L259:L290">IF(AB259&gt;0,Y259/AB259,"")</f>
        <v>0.07384592457610253</v>
      </c>
      <c r="M259" s="87">
        <f aca="true" t="shared" si="89" ref="M259:M284">T259/AB259</f>
        <v>0.3063059494199794</v>
      </c>
      <c r="N259" s="87">
        <f aca="true" t="shared" si="90" ref="N259:N284">U259/AB259</f>
        <v>0.3312507486646652</v>
      </c>
      <c r="O259" s="87">
        <f aca="true" t="shared" si="91" ref="O259:O284">V259/AB259</f>
        <v>0.06156640926750177</v>
      </c>
      <c r="P259" s="87">
        <f aca="true" t="shared" si="92" ref="P259:P284">W259/AB259</f>
        <v>0.09017931167181183</v>
      </c>
      <c r="Q259" s="87">
        <f aca="true" t="shared" si="93" ref="Q259:Q284">X259/AB259</f>
        <v>0.025797451663379618</v>
      </c>
      <c r="R259" s="87">
        <f aca="true" t="shared" si="94" ref="R259:R284">Z259/AB259</f>
        <v>0.07486080732224697</v>
      </c>
      <c r="S259" s="87">
        <f aca="true" t="shared" si="95" ref="S259:S284">AA259/AB259</f>
        <v>0.03619339741431268</v>
      </c>
      <c r="T259">
        <v>324752000</v>
      </c>
      <c r="U259" s="102">
        <v>351199000</v>
      </c>
      <c r="V259" s="102">
        <v>65274000</v>
      </c>
      <c r="W259" s="102">
        <v>95610000</v>
      </c>
      <c r="X259" s="102">
        <v>27351000</v>
      </c>
      <c r="Y259" s="102">
        <v>78293000</v>
      </c>
      <c r="Z259" s="102">
        <v>79369000</v>
      </c>
      <c r="AA259" s="102">
        <v>38373000</v>
      </c>
      <c r="AB259" s="102">
        <v>1060221000</v>
      </c>
    </row>
    <row r="260" spans="1:28" ht="12.75">
      <c r="A260" s="98" t="s">
        <v>29</v>
      </c>
      <c r="B260" s="110" t="s">
        <v>254</v>
      </c>
      <c r="C260" s="111" t="s">
        <v>255</v>
      </c>
      <c r="D260" s="98" t="s">
        <v>28</v>
      </c>
      <c r="E260" s="98">
        <v>15</v>
      </c>
      <c r="F260" s="99" t="s">
        <v>22</v>
      </c>
      <c r="G260" s="99"/>
      <c r="H260" s="99" t="s">
        <v>22</v>
      </c>
      <c r="I260" s="99" t="s">
        <v>23</v>
      </c>
      <c r="J260" s="100">
        <v>42489</v>
      </c>
      <c r="K260" s="101">
        <f t="shared" si="87"/>
        <v>9976.050860222645</v>
      </c>
      <c r="L260" s="87">
        <f t="shared" si="88"/>
        <v>0.046021817878059305</v>
      </c>
      <c r="M260" s="87">
        <f t="shared" si="89"/>
        <v>0.32299157641843024</v>
      </c>
      <c r="N260" s="87">
        <f t="shared" si="90"/>
        <v>0.26543036431749384</v>
      </c>
      <c r="O260" s="87">
        <f t="shared" si="91"/>
        <v>0.14012923737480684</v>
      </c>
      <c r="P260" s="87">
        <f t="shared" si="92"/>
        <v>0.06718158160060676</v>
      </c>
      <c r="Q260" s="87">
        <f t="shared" si="93"/>
        <v>0.037832871159138956</v>
      </c>
      <c r="R260" s="87">
        <f t="shared" si="94"/>
        <v>0.09169486979062325</v>
      </c>
      <c r="S260" s="87">
        <f t="shared" si="95"/>
        <v>0.02871768146084084</v>
      </c>
      <c r="T260">
        <v>423872425</v>
      </c>
      <c r="U260" s="102">
        <v>348332961</v>
      </c>
      <c r="V260" s="102">
        <v>183896188</v>
      </c>
      <c r="W260" s="102">
        <v>88164590</v>
      </c>
      <c r="X260" s="102">
        <v>49649316</v>
      </c>
      <c r="Y260" s="102">
        <v>60395939</v>
      </c>
      <c r="Z260" s="102">
        <v>120334181</v>
      </c>
      <c r="AA260" s="102">
        <v>37687154</v>
      </c>
      <c r="AB260" s="102">
        <v>1312332754</v>
      </c>
    </row>
    <row r="261" spans="1:28" ht="12.75">
      <c r="A261" s="98" t="s">
        <v>18</v>
      </c>
      <c r="B261" s="110" t="s">
        <v>19</v>
      </c>
      <c r="C261" s="111" t="s">
        <v>20</v>
      </c>
      <c r="D261" s="98" t="s">
        <v>28</v>
      </c>
      <c r="E261" s="98">
        <v>15</v>
      </c>
      <c r="F261" s="99" t="s">
        <v>22</v>
      </c>
      <c r="G261" s="99"/>
      <c r="H261" s="99"/>
      <c r="I261" s="99" t="s">
        <v>23</v>
      </c>
      <c r="J261" s="100">
        <v>20874</v>
      </c>
      <c r="K261" s="101">
        <f t="shared" si="87"/>
        <v>9179.824422726837</v>
      </c>
      <c r="L261" s="87">
        <f t="shared" si="88"/>
        <v>0.06388538521184856</v>
      </c>
      <c r="M261" s="87">
        <f t="shared" si="89"/>
        <v>0.257780708397756</v>
      </c>
      <c r="N261" s="87">
        <f t="shared" si="90"/>
        <v>0.1776586110624238</v>
      </c>
      <c r="O261" s="87">
        <f t="shared" si="91"/>
        <v>0.29720556747225846</v>
      </c>
      <c r="P261" s="87">
        <f t="shared" si="92"/>
        <v>0.04821518091405418</v>
      </c>
      <c r="Q261" s="87">
        <f t="shared" si="93"/>
        <v>0.02555929383397081</v>
      </c>
      <c r="R261" s="87">
        <f t="shared" si="94"/>
        <v>0.08620123979560307</v>
      </c>
      <c r="S261" s="87">
        <f t="shared" si="95"/>
        <v>0.043494013312085036</v>
      </c>
      <c r="T261">
        <v>191619655</v>
      </c>
      <c r="U261" s="102">
        <v>132061402</v>
      </c>
      <c r="V261" s="102">
        <v>220925874</v>
      </c>
      <c r="W261" s="102">
        <v>35840449</v>
      </c>
      <c r="X261" s="102">
        <v>18999339</v>
      </c>
      <c r="Y261" s="102">
        <v>47488796</v>
      </c>
      <c r="Z261" s="102">
        <v>64077145</v>
      </c>
      <c r="AA261" s="102">
        <v>32330999</v>
      </c>
      <c r="AB261" s="102">
        <v>743343659</v>
      </c>
    </row>
    <row r="262" spans="1:28" ht="12.75">
      <c r="A262" s="98" t="s">
        <v>29</v>
      </c>
      <c r="B262" s="110" t="s">
        <v>66</v>
      </c>
      <c r="C262" s="111" t="s">
        <v>67</v>
      </c>
      <c r="D262" s="98" t="s">
        <v>28</v>
      </c>
      <c r="E262" s="98">
        <v>15</v>
      </c>
      <c r="F262" s="99" t="s">
        <v>22</v>
      </c>
      <c r="G262" s="99"/>
      <c r="H262" s="99"/>
      <c r="I262" s="99" t="s">
        <v>23</v>
      </c>
      <c r="J262" s="100">
        <v>13496</v>
      </c>
      <c r="K262" s="101">
        <f t="shared" si="87"/>
        <v>17880.09343509188</v>
      </c>
      <c r="L262" s="87">
        <f t="shared" si="88"/>
        <v>0.05199782692720216</v>
      </c>
      <c r="M262" s="87">
        <f t="shared" si="89"/>
        <v>0.37175247631498126</v>
      </c>
      <c r="N262" s="87">
        <f t="shared" si="90"/>
        <v>0.30024170438065</v>
      </c>
      <c r="O262" s="87">
        <f t="shared" si="91"/>
        <v>0.10400205950877249</v>
      </c>
      <c r="P262" s="87">
        <f t="shared" si="92"/>
        <v>0.055469307994955606</v>
      </c>
      <c r="Q262" s="87">
        <f t="shared" si="93"/>
        <v>0.020490907259125547</v>
      </c>
      <c r="R262" s="87">
        <f t="shared" si="94"/>
        <v>0.08859335652207945</v>
      </c>
      <c r="S262" s="87">
        <f t="shared" si="95"/>
        <v>0.007452361092233456</v>
      </c>
      <c r="T262">
        <v>241309741</v>
      </c>
      <c r="U262" s="102">
        <v>194891097</v>
      </c>
      <c r="V262" s="102">
        <v>67509194</v>
      </c>
      <c r="W262" s="102">
        <v>36005905</v>
      </c>
      <c r="X262" s="102">
        <v>13300935</v>
      </c>
      <c r="Y262" s="102">
        <v>33752518</v>
      </c>
      <c r="Z262" s="102">
        <v>57507189</v>
      </c>
      <c r="AA262" s="102">
        <v>4837432</v>
      </c>
      <c r="AB262" s="102">
        <v>649114011</v>
      </c>
    </row>
    <row r="263" spans="1:28" ht="12.75">
      <c r="A263" s="98" t="s">
        <v>29</v>
      </c>
      <c r="B263" s="110" t="s">
        <v>72</v>
      </c>
      <c r="C263" s="111" t="s">
        <v>73</v>
      </c>
      <c r="D263" s="98" t="s">
        <v>28</v>
      </c>
      <c r="E263" s="98">
        <v>15</v>
      </c>
      <c r="F263" s="99" t="s">
        <v>22</v>
      </c>
      <c r="G263" s="99"/>
      <c r="H263" s="99"/>
      <c r="I263" s="99" t="s">
        <v>23</v>
      </c>
      <c r="J263" s="100">
        <v>23815</v>
      </c>
      <c r="K263" s="101">
        <f t="shared" si="87"/>
        <v>6981.062229687172</v>
      </c>
      <c r="L263" s="87">
        <f t="shared" si="88"/>
        <v>0.04155154248053276</v>
      </c>
      <c r="M263" s="87">
        <f t="shared" si="89"/>
        <v>0.31185715557685734</v>
      </c>
      <c r="N263" s="87">
        <f t="shared" si="90"/>
        <v>0.3121838614712535</v>
      </c>
      <c r="O263" s="87">
        <f t="shared" si="91"/>
        <v>0.12704713989398023</v>
      </c>
      <c r="P263" s="87">
        <f t="shared" si="92"/>
        <v>0.07183279892743825</v>
      </c>
      <c r="Q263" s="87">
        <f t="shared" si="93"/>
        <v>0.03822400815025131</v>
      </c>
      <c r="R263" s="87">
        <f t="shared" si="94"/>
        <v>0.08605272690991929</v>
      </c>
      <c r="S263" s="87">
        <f t="shared" si="95"/>
        <v>0.011250766589767324</v>
      </c>
      <c r="T263">
        <v>166253997</v>
      </c>
      <c r="U263" s="102">
        <v>166428167</v>
      </c>
      <c r="V263" s="102">
        <v>67730031</v>
      </c>
      <c r="W263" s="102">
        <v>38294744</v>
      </c>
      <c r="X263" s="102">
        <v>20377580</v>
      </c>
      <c r="Y263" s="102">
        <v>22151520</v>
      </c>
      <c r="Z263" s="102">
        <v>45875522</v>
      </c>
      <c r="AA263" s="102">
        <v>5997890</v>
      </c>
      <c r="AB263" s="102">
        <v>533109451</v>
      </c>
    </row>
    <row r="264" spans="1:28" ht="12.75">
      <c r="A264" s="98" t="s">
        <v>29</v>
      </c>
      <c r="B264" s="110" t="s">
        <v>270</v>
      </c>
      <c r="C264" s="111" t="s">
        <v>271</v>
      </c>
      <c r="D264" s="98" t="s">
        <v>28</v>
      </c>
      <c r="E264" s="98">
        <v>15</v>
      </c>
      <c r="F264" s="99" t="s">
        <v>22</v>
      </c>
      <c r="G264" s="99" t="s">
        <v>22</v>
      </c>
      <c r="H264" s="99"/>
      <c r="I264" s="99" t="s">
        <v>23</v>
      </c>
      <c r="J264" s="100">
        <v>24185</v>
      </c>
      <c r="K264" s="101">
        <f t="shared" si="87"/>
        <v>10953.111432706222</v>
      </c>
      <c r="L264" s="87">
        <f t="shared" si="88"/>
        <v>0.06302376191885435</v>
      </c>
      <c r="M264" s="87">
        <f t="shared" si="89"/>
        <v>0.23900957117387633</v>
      </c>
      <c r="N264" s="87">
        <f t="shared" si="90"/>
        <v>0.19651673511812387</v>
      </c>
      <c r="O264" s="87">
        <f t="shared" si="91"/>
        <v>0.34453970304819515</v>
      </c>
      <c r="P264" s="87">
        <f t="shared" si="92"/>
        <v>0.06431850499130222</v>
      </c>
      <c r="Q264" s="87">
        <f t="shared" si="93"/>
        <v>0.01691105882013267</v>
      </c>
      <c r="R264" s="87">
        <f t="shared" si="94"/>
        <v>0.045053449881262586</v>
      </c>
      <c r="S264" s="87">
        <f t="shared" si="95"/>
        <v>0.030627215048252863</v>
      </c>
      <c r="T264">
        <v>264901000</v>
      </c>
      <c r="U264" s="102">
        <v>217805000</v>
      </c>
      <c r="V264" s="102">
        <v>381863000</v>
      </c>
      <c r="W264" s="102">
        <v>71286000</v>
      </c>
      <c r="X264" s="102">
        <v>18743000</v>
      </c>
      <c r="Y264" s="102">
        <v>69851000</v>
      </c>
      <c r="Z264" s="102">
        <v>49934000</v>
      </c>
      <c r="AA264" s="102">
        <v>33945000</v>
      </c>
      <c r="AB264" s="102">
        <v>1108328000</v>
      </c>
    </row>
    <row r="265" spans="1:28" ht="12.75">
      <c r="A265" s="98" t="s">
        <v>29</v>
      </c>
      <c r="B265" s="110" t="s">
        <v>172</v>
      </c>
      <c r="C265" s="111" t="s">
        <v>173</v>
      </c>
      <c r="D265" s="98" t="s">
        <v>28</v>
      </c>
      <c r="E265" s="98">
        <v>16</v>
      </c>
      <c r="F265" s="99" t="s">
        <v>22</v>
      </c>
      <c r="G265" s="99"/>
      <c r="H265" s="99"/>
      <c r="I265" s="99" t="s">
        <v>23</v>
      </c>
      <c r="J265" s="100">
        <v>21624</v>
      </c>
      <c r="K265" s="101">
        <f t="shared" si="87"/>
        <v>7464.761376248613</v>
      </c>
      <c r="L265" s="87">
        <f t="shared" si="88"/>
        <v>0.0676171876005136</v>
      </c>
      <c r="M265" s="87">
        <f t="shared" si="89"/>
        <v>0.415352431239048</v>
      </c>
      <c r="N265" s="87">
        <f t="shared" si="90"/>
        <v>0.11968484081218848</v>
      </c>
      <c r="O265" s="87">
        <f t="shared" si="91"/>
        <v>0.027823451157788018</v>
      </c>
      <c r="P265" s="87">
        <f t="shared" si="92"/>
        <v>0.1390580733810395</v>
      </c>
      <c r="Q265" s="87">
        <f t="shared" si="93"/>
        <v>0.0925998831790731</v>
      </c>
      <c r="R265" s="87">
        <f t="shared" si="94"/>
        <v>0.0982608091521734</v>
      </c>
      <c r="S265" s="87">
        <f t="shared" si="95"/>
        <v>0.03960332347817584</v>
      </c>
      <c r="T265">
        <v>161418000</v>
      </c>
      <c r="U265" s="102">
        <v>46513000</v>
      </c>
      <c r="V265" s="102">
        <v>10813000</v>
      </c>
      <c r="W265" s="102">
        <v>54042000</v>
      </c>
      <c r="X265" s="102">
        <v>35987000</v>
      </c>
      <c r="Y265" s="102">
        <v>26278000</v>
      </c>
      <c r="Z265" s="102">
        <v>38187000</v>
      </c>
      <c r="AA265" s="102">
        <v>15391000</v>
      </c>
      <c r="AB265" s="102">
        <v>388629000</v>
      </c>
    </row>
    <row r="266" spans="1:28" ht="12.75">
      <c r="A266" s="98" t="s">
        <v>29</v>
      </c>
      <c r="B266" s="110" t="s">
        <v>174</v>
      </c>
      <c r="C266" s="111" t="s">
        <v>175</v>
      </c>
      <c r="D266" s="98" t="s">
        <v>28</v>
      </c>
      <c r="E266" s="98">
        <v>16</v>
      </c>
      <c r="F266" s="99" t="s">
        <v>22</v>
      </c>
      <c r="G266" s="99"/>
      <c r="H266" s="99"/>
      <c r="I266" s="99" t="s">
        <v>23</v>
      </c>
      <c r="J266" s="100">
        <v>13469</v>
      </c>
      <c r="K266" s="101">
        <f t="shared" si="87"/>
        <v>12136.398322072908</v>
      </c>
      <c r="L266" s="87">
        <f t="shared" si="88"/>
        <v>0.0790479446714827</v>
      </c>
      <c r="M266" s="87">
        <f t="shared" si="89"/>
        <v>0.38570060908055603</v>
      </c>
      <c r="N266" s="87">
        <f t="shared" si="90"/>
        <v>0.16794414426973905</v>
      </c>
      <c r="O266" s="87">
        <f t="shared" si="91"/>
        <v>0.1023188587815885</v>
      </c>
      <c r="P266" s="87">
        <f t="shared" si="92"/>
        <v>0.09054251312514629</v>
      </c>
      <c r="Q266" s="87">
        <f t="shared" si="93"/>
        <v>0.06555922814003767</v>
      </c>
      <c r="R266" s="87">
        <f t="shared" si="94"/>
        <v>0.07506563935771361</v>
      </c>
      <c r="S266" s="87">
        <f t="shared" si="95"/>
        <v>0.033821062573736134</v>
      </c>
      <c r="T266">
        <v>163465149</v>
      </c>
      <c r="U266" s="102">
        <v>71177006</v>
      </c>
      <c r="V266" s="102">
        <v>43364120</v>
      </c>
      <c r="W266" s="102">
        <v>38373145</v>
      </c>
      <c r="X266" s="102">
        <v>27784890</v>
      </c>
      <c r="Y266" s="102">
        <v>33501591</v>
      </c>
      <c r="Z266" s="102">
        <v>31813836</v>
      </c>
      <c r="AA266" s="102">
        <v>14333825</v>
      </c>
      <c r="AB266" s="102">
        <v>423813562</v>
      </c>
    </row>
    <row r="267" spans="1:28" ht="12.75">
      <c r="A267" s="98" t="s">
        <v>29</v>
      </c>
      <c r="B267" s="110" t="s">
        <v>224</v>
      </c>
      <c r="C267" s="111" t="s">
        <v>225</v>
      </c>
      <c r="D267" s="98" t="s">
        <v>28</v>
      </c>
      <c r="E267" s="98">
        <v>16</v>
      </c>
      <c r="F267" s="99" t="s">
        <v>22</v>
      </c>
      <c r="G267" s="99"/>
      <c r="H267" s="99"/>
      <c r="I267" s="99" t="s">
        <v>23</v>
      </c>
      <c r="J267" s="100">
        <v>20276</v>
      </c>
      <c r="K267" s="101">
        <f t="shared" si="87"/>
        <v>7235.952209508779</v>
      </c>
      <c r="L267" s="87">
        <f t="shared" si="88"/>
        <v>0.03814320602657853</v>
      </c>
      <c r="M267" s="87">
        <f t="shared" si="89"/>
        <v>0.32941244596336766</v>
      </c>
      <c r="N267" s="87">
        <f t="shared" si="90"/>
        <v>0.17433680994010423</v>
      </c>
      <c r="O267" s="87">
        <f t="shared" si="91"/>
        <v>0.121120745202509</v>
      </c>
      <c r="P267" s="87">
        <f t="shared" si="92"/>
        <v>0.10795943117776673</v>
      </c>
      <c r="Q267" s="87">
        <f t="shared" si="93"/>
        <v>0.03732283265112169</v>
      </c>
      <c r="R267" s="87">
        <f t="shared" si="94"/>
        <v>0.07682535854518915</v>
      </c>
      <c r="S267" s="87">
        <f t="shared" si="95"/>
        <v>0.114879170493363</v>
      </c>
      <c r="T267">
        <v>146716167</v>
      </c>
      <c r="U267" s="102">
        <v>77647426</v>
      </c>
      <c r="V267" s="102">
        <v>53945659</v>
      </c>
      <c r="W267" s="102">
        <v>48083775</v>
      </c>
      <c r="X267" s="102">
        <v>16623121</v>
      </c>
      <c r="Y267" s="102">
        <v>16988505</v>
      </c>
      <c r="Z267" s="102">
        <v>34217050</v>
      </c>
      <c r="AA267" s="102">
        <v>51165740</v>
      </c>
      <c r="AB267" s="102">
        <v>445387443</v>
      </c>
    </row>
    <row r="268" spans="1:28" ht="12.75">
      <c r="A268" s="98" t="s">
        <v>29</v>
      </c>
      <c r="B268" s="110" t="s">
        <v>50</v>
      </c>
      <c r="C268" s="111" t="s">
        <v>51</v>
      </c>
      <c r="D268" s="98" t="s">
        <v>28</v>
      </c>
      <c r="E268" s="98">
        <v>15</v>
      </c>
      <c r="F268" s="99" t="s">
        <v>22</v>
      </c>
      <c r="G268" s="99"/>
      <c r="H268" s="99" t="s">
        <v>22</v>
      </c>
      <c r="I268" s="99"/>
      <c r="J268" s="100">
        <v>28011</v>
      </c>
      <c r="K268" s="101">
        <f t="shared" si="87"/>
        <v>18682.44618185713</v>
      </c>
      <c r="L268" s="87">
        <f t="shared" si="88"/>
        <v>0.05811472427139502</v>
      </c>
      <c r="M268" s="87">
        <f t="shared" si="89"/>
        <v>0.3934466902643157</v>
      </c>
      <c r="N268" s="87">
        <f t="shared" si="90"/>
        <v>0.29790027036049066</v>
      </c>
      <c r="O268" s="87">
        <f t="shared" si="91"/>
        <v>0.04830776587202536</v>
      </c>
      <c r="P268" s="87">
        <f t="shared" si="92"/>
        <v>0.09448557826770801</v>
      </c>
      <c r="Q268" s="87">
        <f t="shared" si="93"/>
        <v>0.045483115250557114</v>
      </c>
      <c r="R268" s="87">
        <f t="shared" si="94"/>
        <v>0.05918684345856928</v>
      </c>
      <c r="S268" s="87">
        <f t="shared" si="95"/>
        <v>0.0030750122549388155</v>
      </c>
      <c r="T268">
        <v>523314000</v>
      </c>
      <c r="U268" s="102">
        <v>396230000</v>
      </c>
      <c r="V268" s="102">
        <v>64253000</v>
      </c>
      <c r="W268" s="102">
        <v>125673000</v>
      </c>
      <c r="X268" s="102">
        <v>60496000</v>
      </c>
      <c r="Y268" s="102">
        <v>77297000</v>
      </c>
      <c r="Z268" s="102">
        <v>78723000</v>
      </c>
      <c r="AA268" s="102">
        <v>4090000</v>
      </c>
      <c r="AB268" s="102">
        <v>1330076000</v>
      </c>
    </row>
    <row r="269" spans="1:28" ht="12.75">
      <c r="A269" s="98" t="s">
        <v>29</v>
      </c>
      <c r="B269" s="110" t="s">
        <v>52</v>
      </c>
      <c r="C269" s="111" t="s">
        <v>53</v>
      </c>
      <c r="D269" s="98" t="s">
        <v>28</v>
      </c>
      <c r="E269" s="98">
        <v>15</v>
      </c>
      <c r="F269" s="99" t="s">
        <v>22</v>
      </c>
      <c r="G269" s="99"/>
      <c r="H269" s="99" t="s">
        <v>22</v>
      </c>
      <c r="I269" s="99"/>
      <c r="J269" s="100">
        <v>24569</v>
      </c>
      <c r="K269" s="101">
        <f t="shared" si="87"/>
        <v>16875.859823354633</v>
      </c>
      <c r="L269" s="87">
        <f t="shared" si="88"/>
        <v>0.05001886849741697</v>
      </c>
      <c r="M269" s="87">
        <f t="shared" si="89"/>
        <v>0.4496156899146797</v>
      </c>
      <c r="N269" s="87">
        <f t="shared" si="90"/>
        <v>0.23016747418052164</v>
      </c>
      <c r="O269" s="87">
        <f t="shared" si="91"/>
        <v>0.012342599862064778</v>
      </c>
      <c r="P269" s="87">
        <f t="shared" si="92"/>
        <v>0.10161770255440417</v>
      </c>
      <c r="Q269" s="87">
        <f t="shared" si="93"/>
        <v>0.05481949137471101</v>
      </c>
      <c r="R269" s="87">
        <f t="shared" si="94"/>
        <v>0.04184794159874731</v>
      </c>
      <c r="S269" s="87">
        <f t="shared" si="95"/>
        <v>0.05957023201745444</v>
      </c>
      <c r="T269">
        <v>414623000</v>
      </c>
      <c r="U269" s="102">
        <v>212254000</v>
      </c>
      <c r="V269" s="102">
        <v>11382000</v>
      </c>
      <c r="W269" s="102">
        <v>93709000</v>
      </c>
      <c r="X269" s="102">
        <v>50553000</v>
      </c>
      <c r="Y269" s="102">
        <v>46126000</v>
      </c>
      <c r="Z269" s="102">
        <v>38591000</v>
      </c>
      <c r="AA269" s="102">
        <v>54934000</v>
      </c>
      <c r="AB269" s="102">
        <v>922172000</v>
      </c>
    </row>
    <row r="270" spans="1:28" ht="12.75">
      <c r="A270" s="98" t="s">
        <v>29</v>
      </c>
      <c r="B270" s="110" t="s">
        <v>54</v>
      </c>
      <c r="C270" s="111" t="s">
        <v>55</v>
      </c>
      <c r="D270" s="98" t="s">
        <v>28</v>
      </c>
      <c r="E270" s="98">
        <v>15</v>
      </c>
      <c r="F270" s="99" t="s">
        <v>22</v>
      </c>
      <c r="G270" s="99"/>
      <c r="H270" s="99" t="s">
        <v>22</v>
      </c>
      <c r="I270" s="99"/>
      <c r="J270" s="100">
        <v>35893</v>
      </c>
      <c r="K270" s="101">
        <f t="shared" si="87"/>
        <v>26345.05335302148</v>
      </c>
      <c r="L270" s="87">
        <f t="shared" si="88"/>
        <v>0.05602383191092512</v>
      </c>
      <c r="M270" s="87">
        <f t="shared" si="89"/>
        <v>0.4262279933902417</v>
      </c>
      <c r="N270" s="87">
        <f t="shared" si="90"/>
        <v>0.2644146730865101</v>
      </c>
      <c r="O270" s="87">
        <f t="shared" si="91"/>
        <v>0.03333952359617009</v>
      </c>
      <c r="P270" s="87">
        <f t="shared" si="92"/>
        <v>0.12921167002773898</v>
      </c>
      <c r="Q270" s="87">
        <f t="shared" si="93"/>
        <v>0.028588647118057028</v>
      </c>
      <c r="R270" s="87">
        <f t="shared" si="94"/>
        <v>0.03729798633153906</v>
      </c>
      <c r="S270" s="87">
        <f t="shared" si="95"/>
        <v>0.024895674538817907</v>
      </c>
      <c r="T270">
        <v>945603000</v>
      </c>
      <c r="U270" s="102">
        <v>586614000</v>
      </c>
      <c r="V270" s="102">
        <v>73965000</v>
      </c>
      <c r="W270" s="102">
        <v>286661000</v>
      </c>
      <c r="X270" s="102">
        <v>63425000</v>
      </c>
      <c r="Y270" s="102">
        <v>124291000</v>
      </c>
      <c r="Z270" s="102">
        <v>82747000</v>
      </c>
      <c r="AA270" s="102">
        <v>55232000</v>
      </c>
      <c r="AB270" s="102">
        <v>2218538000</v>
      </c>
    </row>
    <row r="271" spans="1:28" ht="12.75">
      <c r="A271" s="98" t="s">
        <v>29</v>
      </c>
      <c r="B271" s="110" t="s">
        <v>58</v>
      </c>
      <c r="C271" s="111" t="s">
        <v>59</v>
      </c>
      <c r="D271" s="98" t="s">
        <v>28</v>
      </c>
      <c r="E271" s="98">
        <v>15</v>
      </c>
      <c r="F271" s="99" t="s">
        <v>22</v>
      </c>
      <c r="G271" s="99"/>
      <c r="H271" s="99" t="s">
        <v>22</v>
      </c>
      <c r="I271" s="99"/>
      <c r="J271" s="100">
        <v>25522</v>
      </c>
      <c r="K271" s="101">
        <f t="shared" si="87"/>
        <v>16920.970143405688</v>
      </c>
      <c r="L271" s="87">
        <f t="shared" si="88"/>
        <v>0.07266410174753048</v>
      </c>
      <c r="M271" s="87">
        <f t="shared" si="89"/>
        <v>0.3097534349546262</v>
      </c>
      <c r="N271" s="87">
        <f t="shared" si="90"/>
        <v>0.3778098631756224</v>
      </c>
      <c r="O271" s="87">
        <f t="shared" si="91"/>
        <v>0.011309026851317893</v>
      </c>
      <c r="P271" s="87">
        <f t="shared" si="92"/>
        <v>0.11130644471795931</v>
      </c>
      <c r="Q271" s="87">
        <f t="shared" si="93"/>
        <v>0.0358357074615047</v>
      </c>
      <c r="R271" s="87">
        <f t="shared" si="94"/>
        <v>0.04558039185308235</v>
      </c>
      <c r="S271" s="87">
        <f t="shared" si="95"/>
        <v>0.03574102923835673</v>
      </c>
      <c r="T271">
        <v>431857000</v>
      </c>
      <c r="U271" s="102">
        <v>526741000</v>
      </c>
      <c r="V271" s="102">
        <v>15767000</v>
      </c>
      <c r="W271" s="102">
        <v>155183000</v>
      </c>
      <c r="X271" s="102">
        <v>49962000</v>
      </c>
      <c r="Y271" s="102">
        <v>101308000</v>
      </c>
      <c r="Z271" s="102">
        <v>63548000</v>
      </c>
      <c r="AA271" s="102">
        <v>49830000</v>
      </c>
      <c r="AB271" s="102">
        <v>1394196000</v>
      </c>
    </row>
    <row r="272" spans="1:28" ht="12.75">
      <c r="A272" s="98" t="s">
        <v>29</v>
      </c>
      <c r="B272" s="110" t="s">
        <v>84</v>
      </c>
      <c r="C272" s="111" t="s">
        <v>85</v>
      </c>
      <c r="D272" s="98" t="s">
        <v>28</v>
      </c>
      <c r="E272" s="98">
        <v>15</v>
      </c>
      <c r="F272" s="99" t="s">
        <v>22</v>
      </c>
      <c r="G272" s="99"/>
      <c r="H272" s="99" t="s">
        <v>22</v>
      </c>
      <c r="I272" s="99"/>
      <c r="J272" s="100">
        <v>47009</v>
      </c>
      <c r="K272" s="101">
        <f t="shared" si="87"/>
        <v>11668.723010487354</v>
      </c>
      <c r="L272" s="87">
        <f t="shared" si="88"/>
        <v>0.06777090814759051</v>
      </c>
      <c r="M272" s="87">
        <f t="shared" si="89"/>
        <v>0.34876689996846355</v>
      </c>
      <c r="N272" s="87">
        <f t="shared" si="90"/>
        <v>0.2928978168648715</v>
      </c>
      <c r="O272" s="87">
        <f t="shared" si="91"/>
        <v>0.09652437969867446</v>
      </c>
      <c r="P272" s="87">
        <f t="shared" si="92"/>
        <v>0.07412651705510738</v>
      </c>
      <c r="Q272" s="87">
        <f t="shared" si="93"/>
        <v>0.019389820852704503</v>
      </c>
      <c r="R272" s="87">
        <f t="shared" si="94"/>
        <v>0.06652725358345456</v>
      </c>
      <c r="S272" s="87">
        <f t="shared" si="95"/>
        <v>0.03399640382913356</v>
      </c>
      <c r="T272">
        <v>548535000</v>
      </c>
      <c r="U272" s="102">
        <v>460665000</v>
      </c>
      <c r="V272" s="102">
        <v>151812000</v>
      </c>
      <c r="W272" s="102">
        <v>116585000</v>
      </c>
      <c r="X272" s="102">
        <v>30496000</v>
      </c>
      <c r="Y272" s="102">
        <v>106589000</v>
      </c>
      <c r="Z272" s="102">
        <v>104633000</v>
      </c>
      <c r="AA272" s="102">
        <v>53469000</v>
      </c>
      <c r="AB272" s="102">
        <v>1572784000</v>
      </c>
    </row>
    <row r="273" spans="1:28" ht="12.75">
      <c r="A273" s="98" t="s">
        <v>29</v>
      </c>
      <c r="B273" s="110" t="s">
        <v>100</v>
      </c>
      <c r="C273" s="111" t="s">
        <v>101</v>
      </c>
      <c r="D273" s="98" t="s">
        <v>28</v>
      </c>
      <c r="E273" s="98">
        <v>15</v>
      </c>
      <c r="F273" s="99" t="s">
        <v>22</v>
      </c>
      <c r="G273" s="99"/>
      <c r="H273" s="99" t="s">
        <v>22</v>
      </c>
      <c r="I273" s="99"/>
      <c r="J273" s="100">
        <v>40565</v>
      </c>
      <c r="K273" s="101">
        <f t="shared" si="87"/>
        <v>8226.843337852828</v>
      </c>
      <c r="L273" s="87">
        <f t="shared" si="88"/>
        <v>0.02721288644634372</v>
      </c>
      <c r="M273" s="87">
        <f t="shared" si="89"/>
        <v>0.2555748290051236</v>
      </c>
      <c r="N273" s="87">
        <f t="shared" si="90"/>
        <v>0.24097289639774538</v>
      </c>
      <c r="O273" s="87">
        <f t="shared" si="91"/>
        <v>0.12141131985385609</v>
      </c>
      <c r="P273" s="87">
        <f t="shared" si="92"/>
        <v>0.11368835612839472</v>
      </c>
      <c r="Q273" s="87">
        <f t="shared" si="93"/>
        <v>0.04399400480556058</v>
      </c>
      <c r="R273" s="87">
        <f t="shared" si="94"/>
        <v>0.09010524723214121</v>
      </c>
      <c r="S273" s="87">
        <f t="shared" si="95"/>
        <v>0.10704046013083472</v>
      </c>
      <c r="T273">
        <v>333721900</v>
      </c>
      <c r="U273" s="102">
        <v>314655137</v>
      </c>
      <c r="V273" s="102">
        <v>158535238</v>
      </c>
      <c r="W273" s="102">
        <v>148450825</v>
      </c>
      <c r="X273" s="102">
        <v>57446044</v>
      </c>
      <c r="Y273" s="102">
        <v>35533766</v>
      </c>
      <c r="Z273" s="102">
        <v>117656713</v>
      </c>
      <c r="AA273" s="102">
        <v>139770203</v>
      </c>
      <c r="AB273" s="102">
        <v>1305769826</v>
      </c>
    </row>
    <row r="274" spans="1:28" ht="12.75">
      <c r="A274" s="98" t="s">
        <v>29</v>
      </c>
      <c r="B274" s="110" t="s">
        <v>110</v>
      </c>
      <c r="C274" s="111" t="s">
        <v>111</v>
      </c>
      <c r="D274" s="98" t="s">
        <v>28</v>
      </c>
      <c r="E274" s="98">
        <v>15</v>
      </c>
      <c r="F274" s="99" t="s">
        <v>22</v>
      </c>
      <c r="G274" s="99"/>
      <c r="H274" s="99" t="s">
        <v>22</v>
      </c>
      <c r="I274" s="99"/>
      <c r="J274" s="100">
        <v>23422</v>
      </c>
      <c r="K274" s="101">
        <f t="shared" si="87"/>
        <v>7837.397788404064</v>
      </c>
      <c r="L274" s="87">
        <f t="shared" si="88"/>
        <v>0.04215491123097686</v>
      </c>
      <c r="M274" s="87">
        <f t="shared" si="89"/>
        <v>0.2885505256667636</v>
      </c>
      <c r="N274" s="87">
        <f t="shared" si="90"/>
        <v>0.24088771646651858</v>
      </c>
      <c r="O274" s="87">
        <f t="shared" si="91"/>
        <v>0.12411291389054087</v>
      </c>
      <c r="P274" s="87">
        <f t="shared" si="92"/>
        <v>0.1429048227457531</v>
      </c>
      <c r="Q274" s="87">
        <f t="shared" si="93"/>
        <v>0.0470626515593431</v>
      </c>
      <c r="R274" s="87">
        <f t="shared" si="94"/>
        <v>0.07775096995158012</v>
      </c>
      <c r="S274" s="87">
        <f t="shared" si="95"/>
        <v>0.0365754884885238</v>
      </c>
      <c r="T274">
        <v>183567531</v>
      </c>
      <c r="U274" s="102">
        <v>153245825</v>
      </c>
      <c r="V274" s="102">
        <v>78957060</v>
      </c>
      <c r="W274" s="102">
        <v>90911931</v>
      </c>
      <c r="X274" s="102">
        <v>29939903</v>
      </c>
      <c r="Y274" s="102">
        <v>26817740</v>
      </c>
      <c r="Z274" s="102">
        <v>49462927</v>
      </c>
      <c r="AA274" s="102">
        <v>23268272</v>
      </c>
      <c r="AB274" s="102">
        <v>636171189</v>
      </c>
    </row>
    <row r="275" spans="1:28" ht="12.75">
      <c r="A275" s="98" t="s">
        <v>29</v>
      </c>
      <c r="B275" s="110" t="s">
        <v>112</v>
      </c>
      <c r="C275" s="111" t="s">
        <v>113</v>
      </c>
      <c r="D275" s="98" t="s">
        <v>28</v>
      </c>
      <c r="E275" s="98">
        <v>15</v>
      </c>
      <c r="F275" s="99" t="s">
        <v>22</v>
      </c>
      <c r="G275" s="99" t="s">
        <v>22</v>
      </c>
      <c r="H275" s="99" t="s">
        <v>22</v>
      </c>
      <c r="I275" s="99"/>
      <c r="J275" s="100">
        <v>25308</v>
      </c>
      <c r="K275" s="101">
        <f t="shared" si="87"/>
        <v>11359.372530425162</v>
      </c>
      <c r="L275" s="87">
        <f t="shared" si="88"/>
        <v>0.07292516182549409</v>
      </c>
      <c r="M275" s="87">
        <f t="shared" si="89"/>
        <v>0.33493217076842063</v>
      </c>
      <c r="N275" s="87">
        <f t="shared" si="90"/>
        <v>0.28127111653765674</v>
      </c>
      <c r="O275" s="87">
        <f t="shared" si="91"/>
        <v>0.06519272262947205</v>
      </c>
      <c r="P275" s="87">
        <f t="shared" si="92"/>
        <v>0.12472213549069591</v>
      </c>
      <c r="Q275" s="87">
        <f t="shared" si="93"/>
        <v>0.026715769655564513</v>
      </c>
      <c r="R275" s="87">
        <f t="shared" si="94"/>
        <v>0.06925408816169035</v>
      </c>
      <c r="S275" s="87">
        <f t="shared" si="95"/>
        <v>0.024986834931005716</v>
      </c>
      <c r="T275">
        <v>287483000</v>
      </c>
      <c r="U275" s="102">
        <v>241424000</v>
      </c>
      <c r="V275" s="102">
        <v>55957000</v>
      </c>
      <c r="W275" s="102">
        <v>107053000</v>
      </c>
      <c r="X275" s="102">
        <v>22931000</v>
      </c>
      <c r="Y275" s="102">
        <v>62594000</v>
      </c>
      <c r="Z275" s="102">
        <v>59443000</v>
      </c>
      <c r="AA275" s="102">
        <v>21447000</v>
      </c>
      <c r="AB275" s="102">
        <v>858332000</v>
      </c>
    </row>
    <row r="276" spans="1:28" ht="12.75">
      <c r="A276" s="98" t="s">
        <v>29</v>
      </c>
      <c r="B276" s="110" t="s">
        <v>134</v>
      </c>
      <c r="C276" s="111" t="s">
        <v>135</v>
      </c>
      <c r="D276" s="98" t="s">
        <v>28</v>
      </c>
      <c r="E276" s="98">
        <v>15</v>
      </c>
      <c r="F276" s="99" t="s">
        <v>22</v>
      </c>
      <c r="G276" s="99"/>
      <c r="H276" s="99" t="s">
        <v>22</v>
      </c>
      <c r="I276" s="99"/>
      <c r="J276" s="100">
        <v>31823</v>
      </c>
      <c r="K276" s="101">
        <f t="shared" si="87"/>
        <v>10806.430914747196</v>
      </c>
      <c r="L276" s="87">
        <f t="shared" si="88"/>
        <v>0.06502343895734783</v>
      </c>
      <c r="M276" s="87">
        <f t="shared" si="89"/>
        <v>0.3246686973167071</v>
      </c>
      <c r="N276" s="87">
        <f t="shared" si="90"/>
        <v>0.27792724441552846</v>
      </c>
      <c r="O276" s="87">
        <f t="shared" si="91"/>
        <v>0.06391388699030283</v>
      </c>
      <c r="P276" s="87">
        <f t="shared" si="92"/>
        <v>0.10961659243247135</v>
      </c>
      <c r="Q276" s="87">
        <f t="shared" si="93"/>
        <v>0.03396634252192888</v>
      </c>
      <c r="R276" s="87">
        <f t="shared" si="94"/>
        <v>0.0928201056683808</v>
      </c>
      <c r="S276" s="87">
        <f t="shared" si="95"/>
        <v>0.032063691697332745</v>
      </c>
      <c r="T276">
        <v>343893051</v>
      </c>
      <c r="U276" s="102">
        <v>294383933</v>
      </c>
      <c r="V276" s="102">
        <v>67698370</v>
      </c>
      <c r="W276" s="102">
        <v>116107234</v>
      </c>
      <c r="X276" s="102">
        <v>35977565</v>
      </c>
      <c r="Y276" s="102">
        <v>68873621</v>
      </c>
      <c r="Z276" s="102">
        <v>98316190</v>
      </c>
      <c r="AA276" s="102">
        <v>33962254</v>
      </c>
      <c r="AB276" s="102">
        <v>1059212218</v>
      </c>
    </row>
    <row r="277" spans="1:28" ht="12.75">
      <c r="A277" s="98" t="s">
        <v>29</v>
      </c>
      <c r="B277" s="110" t="s">
        <v>138</v>
      </c>
      <c r="C277" s="111" t="s">
        <v>139</v>
      </c>
      <c r="D277" s="98" t="s">
        <v>28</v>
      </c>
      <c r="E277" s="98">
        <v>15</v>
      </c>
      <c r="F277" s="99" t="s">
        <v>22</v>
      </c>
      <c r="G277" s="99"/>
      <c r="H277" s="99" t="s">
        <v>22</v>
      </c>
      <c r="I277" s="99"/>
      <c r="J277" s="100">
        <v>38337</v>
      </c>
      <c r="K277" s="101">
        <f t="shared" si="87"/>
        <v>17119.46683360722</v>
      </c>
      <c r="L277" s="87">
        <f t="shared" si="88"/>
        <v>0.05787816497336232</v>
      </c>
      <c r="M277" s="87">
        <f t="shared" si="89"/>
        <v>0.33999517185502304</v>
      </c>
      <c r="N277" s="87">
        <f t="shared" si="90"/>
        <v>0.2782570811066191</v>
      </c>
      <c r="O277" s="87">
        <f t="shared" si="91"/>
        <v>0.051360169254455676</v>
      </c>
      <c r="P277" s="87">
        <f t="shared" si="92"/>
        <v>0.08074968865717477</v>
      </c>
      <c r="Q277" s="87">
        <f t="shared" si="93"/>
        <v>0.030846769598020667</v>
      </c>
      <c r="R277" s="87">
        <f t="shared" si="94"/>
        <v>0.12215258595859399</v>
      </c>
      <c r="S277" s="87">
        <f t="shared" si="95"/>
        <v>0.03876036859675043</v>
      </c>
      <c r="T277">
        <v>656309000</v>
      </c>
      <c r="U277" s="102">
        <v>537133000</v>
      </c>
      <c r="V277" s="102">
        <v>99143000</v>
      </c>
      <c r="W277" s="102">
        <v>155875000</v>
      </c>
      <c r="X277" s="102">
        <v>59545000</v>
      </c>
      <c r="Y277" s="102">
        <v>111725000</v>
      </c>
      <c r="Z277" s="102">
        <v>235797000</v>
      </c>
      <c r="AA277" s="102">
        <v>74821000</v>
      </c>
      <c r="AB277" s="102">
        <v>1930348000</v>
      </c>
    </row>
    <row r="278" spans="1:28" ht="12.75">
      <c r="A278" s="98" t="s">
        <v>29</v>
      </c>
      <c r="B278" s="110" t="s">
        <v>140</v>
      </c>
      <c r="C278" s="111" t="s">
        <v>141</v>
      </c>
      <c r="D278" s="98" t="s">
        <v>28</v>
      </c>
      <c r="E278" s="98">
        <v>15</v>
      </c>
      <c r="F278" s="99" t="s">
        <v>22</v>
      </c>
      <c r="G278" s="99"/>
      <c r="H278" s="99" t="s">
        <v>22</v>
      </c>
      <c r="I278" s="99"/>
      <c r="J278" s="100">
        <v>42027</v>
      </c>
      <c r="K278" s="101">
        <f t="shared" si="87"/>
        <v>11320.690556071097</v>
      </c>
      <c r="L278" s="87">
        <f t="shared" si="88"/>
        <v>0.05518127041562244</v>
      </c>
      <c r="M278" s="87">
        <f t="shared" si="89"/>
        <v>0.3828820204864395</v>
      </c>
      <c r="N278" s="87">
        <f t="shared" si="90"/>
        <v>0.19616945586514908</v>
      </c>
      <c r="O278" s="87">
        <f t="shared" si="91"/>
        <v>0.14945018227534937</v>
      </c>
      <c r="P278" s="87">
        <f t="shared" si="92"/>
        <v>0.05800888964361313</v>
      </c>
      <c r="Q278" s="87">
        <f t="shared" si="93"/>
        <v>0.02299476652798681</v>
      </c>
      <c r="R278" s="87">
        <f t="shared" si="94"/>
        <v>0.10931035429788712</v>
      </c>
      <c r="S278" s="87">
        <f t="shared" si="95"/>
        <v>0.026003060487952596</v>
      </c>
      <c r="T278">
        <v>475774662</v>
      </c>
      <c r="U278" s="102">
        <v>243762965</v>
      </c>
      <c r="V278" s="102">
        <v>185708929</v>
      </c>
      <c r="W278" s="102">
        <v>72082674</v>
      </c>
      <c r="X278" s="102">
        <v>28573625</v>
      </c>
      <c r="Y278" s="102">
        <v>68569034</v>
      </c>
      <c r="Z278" s="102">
        <v>135830606</v>
      </c>
      <c r="AA278" s="102">
        <v>32311774</v>
      </c>
      <c r="AB278" s="102">
        <v>1242614269</v>
      </c>
    </row>
    <row r="279" spans="1:28" ht="12.75">
      <c r="A279" s="98" t="s">
        <v>29</v>
      </c>
      <c r="B279" s="110" t="s">
        <v>148</v>
      </c>
      <c r="C279" s="111" t="s">
        <v>149</v>
      </c>
      <c r="D279" s="98" t="s">
        <v>28</v>
      </c>
      <c r="E279" s="98">
        <v>15</v>
      </c>
      <c r="F279" s="99" t="s">
        <v>22</v>
      </c>
      <c r="G279" s="99"/>
      <c r="H279" s="99" t="s">
        <v>22</v>
      </c>
      <c r="I279" s="99"/>
      <c r="J279" s="100">
        <v>41474</v>
      </c>
      <c r="K279" s="101">
        <f t="shared" si="87"/>
        <v>13883.124342961855</v>
      </c>
      <c r="L279" s="87">
        <f t="shared" si="88"/>
        <v>0.06824650428276775</v>
      </c>
      <c r="M279" s="87">
        <f t="shared" si="89"/>
        <v>0.2871296064961509</v>
      </c>
      <c r="N279" s="87">
        <f t="shared" si="90"/>
        <v>0.24692492392913268</v>
      </c>
      <c r="O279" s="87">
        <f t="shared" si="91"/>
        <v>0.09241359498422386</v>
      </c>
      <c r="P279" s="87">
        <f t="shared" si="92"/>
        <v>0.16091920915191033</v>
      </c>
      <c r="Q279" s="87">
        <f t="shared" si="93"/>
        <v>0.03580947180213589</v>
      </c>
      <c r="R279" s="87">
        <f t="shared" si="94"/>
        <v>0.08023636640007548</v>
      </c>
      <c r="S279" s="87">
        <f t="shared" si="95"/>
        <v>0.02832032295360311</v>
      </c>
      <c r="T279">
        <v>575788699</v>
      </c>
      <c r="U279" s="102">
        <v>495165171</v>
      </c>
      <c r="V279" s="102">
        <v>185319460</v>
      </c>
      <c r="W279" s="102">
        <v>322695605</v>
      </c>
      <c r="X279" s="102">
        <v>71809694</v>
      </c>
      <c r="Y279" s="102">
        <v>136856545</v>
      </c>
      <c r="Z279" s="102">
        <v>160900137</v>
      </c>
      <c r="AA279" s="102">
        <v>56791503</v>
      </c>
      <c r="AB279" s="102">
        <v>2005326814</v>
      </c>
    </row>
    <row r="280" spans="1:28" ht="12.75">
      <c r="A280" s="98" t="s">
        <v>29</v>
      </c>
      <c r="B280" s="110" t="s">
        <v>158</v>
      </c>
      <c r="C280" s="111" t="s">
        <v>159</v>
      </c>
      <c r="D280" s="98" t="s">
        <v>28</v>
      </c>
      <c r="E280" s="98">
        <v>15</v>
      </c>
      <c r="F280" s="99" t="s">
        <v>22</v>
      </c>
      <c r="G280" s="99" t="s">
        <v>22</v>
      </c>
      <c r="H280" s="99" t="s">
        <v>22</v>
      </c>
      <c r="I280" s="99"/>
      <c r="J280" s="100">
        <v>25641</v>
      </c>
      <c r="K280" s="101">
        <f t="shared" si="87"/>
        <v>8556.747825747825</v>
      </c>
      <c r="L280" s="87">
        <f t="shared" si="88"/>
        <v>0.034793626699141336</v>
      </c>
      <c r="M280" s="87">
        <f t="shared" si="89"/>
        <v>0.3456023564921111</v>
      </c>
      <c r="N280" s="87">
        <f t="shared" si="90"/>
        <v>0.24434114375068167</v>
      </c>
      <c r="O280" s="87">
        <f t="shared" si="91"/>
        <v>0.1401756252335938</v>
      </c>
      <c r="P280" s="87">
        <f t="shared" si="92"/>
        <v>0.08616927756044974</v>
      </c>
      <c r="Q280" s="87">
        <f t="shared" si="93"/>
        <v>0.055272085463482085</v>
      </c>
      <c r="R280" s="87">
        <f t="shared" si="94"/>
        <v>0.05816787576087968</v>
      </c>
      <c r="S280" s="87">
        <f t="shared" si="95"/>
        <v>0.035478009039660606</v>
      </c>
      <c r="T280">
        <v>219403571</v>
      </c>
      <c r="U280" s="102">
        <v>155118501</v>
      </c>
      <c r="V280" s="102">
        <v>88989650</v>
      </c>
      <c r="W280" s="102">
        <v>54704046</v>
      </c>
      <c r="X280" s="102">
        <v>35089150</v>
      </c>
      <c r="Y280" s="102">
        <v>22088524</v>
      </c>
      <c r="Z280" s="102">
        <v>36927525</v>
      </c>
      <c r="AA280" s="102">
        <v>22523000</v>
      </c>
      <c r="AB280" s="102">
        <v>634843967</v>
      </c>
    </row>
    <row r="281" spans="1:28" ht="12.75">
      <c r="A281" s="98" t="s">
        <v>29</v>
      </c>
      <c r="B281" s="110" t="s">
        <v>190</v>
      </c>
      <c r="C281" s="111" t="s">
        <v>191</v>
      </c>
      <c r="D281" s="98" t="s">
        <v>28</v>
      </c>
      <c r="E281" s="98">
        <v>15</v>
      </c>
      <c r="F281" s="99" t="s">
        <v>22</v>
      </c>
      <c r="G281" s="99"/>
      <c r="H281" s="99" t="s">
        <v>22</v>
      </c>
      <c r="I281" s="99"/>
      <c r="J281" s="100">
        <v>25010</v>
      </c>
      <c r="K281" s="101">
        <f t="shared" si="87"/>
        <v>12597.735785685725</v>
      </c>
      <c r="L281" s="87">
        <f t="shared" si="88"/>
        <v>0.1386171136115807</v>
      </c>
      <c r="M281" s="87">
        <f t="shared" si="89"/>
        <v>0.4488971467587694</v>
      </c>
      <c r="N281" s="87">
        <f t="shared" si="90"/>
        <v>0.13367295340345292</v>
      </c>
      <c r="O281" s="87">
        <f t="shared" si="91"/>
        <v>0.012848695217154859</v>
      </c>
      <c r="P281" s="87">
        <f t="shared" si="92"/>
        <v>0.10208834358764093</v>
      </c>
      <c r="Q281" s="87">
        <f t="shared" si="93"/>
        <v>0.031179360615514656</v>
      </c>
      <c r="R281" s="87">
        <f t="shared" si="94"/>
        <v>0.11372134961892172</v>
      </c>
      <c r="S281" s="87">
        <f t="shared" si="95"/>
        <v>0.0189750371869648</v>
      </c>
      <c r="T281">
        <v>315069372</v>
      </c>
      <c r="U281" s="102">
        <v>93821611</v>
      </c>
      <c r="V281" s="102">
        <v>9018169</v>
      </c>
      <c r="W281" s="102">
        <v>71653185</v>
      </c>
      <c r="X281" s="102">
        <v>21883992</v>
      </c>
      <c r="Y281" s="102">
        <v>97291790</v>
      </c>
      <c r="Z281" s="102">
        <v>79818093</v>
      </c>
      <c r="AA281" s="102">
        <v>13318091</v>
      </c>
      <c r="AB281" s="102">
        <v>701874303</v>
      </c>
    </row>
    <row r="282" spans="1:28" ht="12.75">
      <c r="A282" s="98" t="s">
        <v>29</v>
      </c>
      <c r="B282" s="110" t="s">
        <v>192</v>
      </c>
      <c r="C282" s="111" t="s">
        <v>193</v>
      </c>
      <c r="D282" s="98" t="s">
        <v>28</v>
      </c>
      <c r="E282" s="98">
        <v>15</v>
      </c>
      <c r="F282" s="99" t="s">
        <v>22</v>
      </c>
      <c r="G282" s="99"/>
      <c r="H282" s="99" t="s">
        <v>22</v>
      </c>
      <c r="I282" s="99"/>
      <c r="J282" s="100">
        <v>19846</v>
      </c>
      <c r="K282" s="101">
        <f t="shared" si="87"/>
        <v>13774.725486244079</v>
      </c>
      <c r="L282" s="87">
        <f t="shared" si="88"/>
        <v>0.1488949282945889</v>
      </c>
      <c r="M282" s="87">
        <f t="shared" si="89"/>
        <v>0.4245977813706351</v>
      </c>
      <c r="N282" s="87">
        <f t="shared" si="90"/>
        <v>0.1479086931843195</v>
      </c>
      <c r="O282" s="87">
        <f t="shared" si="91"/>
        <v>0.024761208209502953</v>
      </c>
      <c r="P282" s="87">
        <f t="shared" si="92"/>
        <v>0.0653231228151961</v>
      </c>
      <c r="Q282" s="87">
        <f t="shared" si="93"/>
        <v>0.03984286527956761</v>
      </c>
      <c r="R282" s="87">
        <f t="shared" si="94"/>
        <v>0.1284561096626569</v>
      </c>
      <c r="S282" s="87">
        <f t="shared" si="95"/>
        <v>0.020215291183532953</v>
      </c>
      <c r="T282">
        <v>273373202</v>
      </c>
      <c r="U282" s="102">
        <v>95229591</v>
      </c>
      <c r="V282" s="102">
        <v>15942266</v>
      </c>
      <c r="W282" s="102">
        <v>42057665</v>
      </c>
      <c r="X282" s="102">
        <v>25652446</v>
      </c>
      <c r="Y282" s="102">
        <v>95864569</v>
      </c>
      <c r="Z282" s="102">
        <v>82705232</v>
      </c>
      <c r="AA282" s="102">
        <v>13015421</v>
      </c>
      <c r="AB282" s="102">
        <v>643840392</v>
      </c>
    </row>
    <row r="283" spans="1:28" ht="12.75">
      <c r="A283" s="98" t="s">
        <v>29</v>
      </c>
      <c r="B283" s="110" t="s">
        <v>196</v>
      </c>
      <c r="C283" s="111" t="s">
        <v>197</v>
      </c>
      <c r="D283" s="98" t="s">
        <v>28</v>
      </c>
      <c r="E283" s="98">
        <v>15</v>
      </c>
      <c r="F283" s="99" t="s">
        <v>22</v>
      </c>
      <c r="G283" s="99"/>
      <c r="H283" s="99" t="s">
        <v>22</v>
      </c>
      <c r="I283" s="99"/>
      <c r="J283" s="100">
        <v>24704</v>
      </c>
      <c r="K283" s="101">
        <f t="shared" si="87"/>
        <v>25264.262346178755</v>
      </c>
      <c r="L283" s="87">
        <f t="shared" si="88"/>
        <v>0.0541189090084808</v>
      </c>
      <c r="M283" s="87">
        <f t="shared" si="89"/>
        <v>0.44333735507273686</v>
      </c>
      <c r="N283" s="87">
        <f t="shared" si="90"/>
        <v>0.22173690228879464</v>
      </c>
      <c r="O283" s="87">
        <f t="shared" si="91"/>
        <v>0.06394756659501999</v>
      </c>
      <c r="P283" s="87">
        <f t="shared" si="92"/>
        <v>0.06945310057062634</v>
      </c>
      <c r="Q283" s="87">
        <f t="shared" si="93"/>
        <v>0.01837208944979813</v>
      </c>
      <c r="R283" s="87">
        <f t="shared" si="94"/>
        <v>0.0887850062666914</v>
      </c>
      <c r="S283" s="87">
        <f t="shared" si="95"/>
        <v>0.04024907074785183</v>
      </c>
      <c r="T283">
        <v>624128337</v>
      </c>
      <c r="U283" s="102">
        <v>312160215</v>
      </c>
      <c r="V283" s="102">
        <v>90025097</v>
      </c>
      <c r="W283" s="102">
        <v>97775763</v>
      </c>
      <c r="X283" s="102">
        <v>25864145</v>
      </c>
      <c r="Y283" s="102">
        <v>76188357</v>
      </c>
      <c r="Z283" s="102">
        <v>124991133</v>
      </c>
      <c r="AA283" s="102">
        <v>56662461</v>
      </c>
      <c r="AB283" s="102">
        <v>1407795508</v>
      </c>
    </row>
    <row r="284" spans="1:28" ht="12.75">
      <c r="A284" s="98" t="s">
        <v>29</v>
      </c>
      <c r="B284" s="110" t="s">
        <v>216</v>
      </c>
      <c r="C284" s="111" t="s">
        <v>217</v>
      </c>
      <c r="D284" s="98" t="s">
        <v>28</v>
      </c>
      <c r="E284" s="98">
        <v>15</v>
      </c>
      <c r="F284" s="99" t="s">
        <v>22</v>
      </c>
      <c r="G284" s="99"/>
      <c r="H284" s="99" t="s">
        <v>22</v>
      </c>
      <c r="I284" s="99"/>
      <c r="J284" s="100">
        <v>47747</v>
      </c>
      <c r="K284" s="101">
        <f t="shared" si="87"/>
        <v>15225.61702305904</v>
      </c>
      <c r="L284" s="87">
        <f t="shared" si="88"/>
        <v>0.07879770037280835</v>
      </c>
      <c r="M284" s="87">
        <f t="shared" si="89"/>
        <v>0.4279589081950774</v>
      </c>
      <c r="N284" s="87">
        <f t="shared" si="90"/>
        <v>0.21367780085402469</v>
      </c>
      <c r="O284" s="87">
        <f t="shared" si="91"/>
        <v>0.06770304441408372</v>
      </c>
      <c r="P284" s="87">
        <f t="shared" si="92"/>
        <v>0.07102711632843454</v>
      </c>
      <c r="Q284" s="87">
        <f t="shared" si="93"/>
        <v>0.04327383938290407</v>
      </c>
      <c r="R284" s="87">
        <f t="shared" si="94"/>
        <v>0.05846311077074487</v>
      </c>
      <c r="S284" s="87">
        <f t="shared" si="95"/>
        <v>0.03909847968192235</v>
      </c>
      <c r="T284">
        <v>726977536</v>
      </c>
      <c r="U284" s="102">
        <v>362976347</v>
      </c>
      <c r="V284" s="102">
        <v>115007753</v>
      </c>
      <c r="W284" s="102">
        <v>120654383</v>
      </c>
      <c r="X284" s="102">
        <v>73509649</v>
      </c>
      <c r="Y284" s="102">
        <v>133854342</v>
      </c>
      <c r="Z284" s="102">
        <v>99311797</v>
      </c>
      <c r="AA284" s="102">
        <v>66416929</v>
      </c>
      <c r="AB284" s="102">
        <v>1698708736</v>
      </c>
    </row>
    <row r="285" spans="1:28" ht="12.75">
      <c r="A285" s="98" t="s">
        <v>29</v>
      </c>
      <c r="B285" s="110" t="s">
        <v>234</v>
      </c>
      <c r="C285" s="111" t="s">
        <v>235</v>
      </c>
      <c r="D285" s="98" t="s">
        <v>28</v>
      </c>
      <c r="E285" s="98">
        <v>15</v>
      </c>
      <c r="F285" s="99" t="s">
        <v>22</v>
      </c>
      <c r="G285" s="99"/>
      <c r="H285" s="99" t="s">
        <v>22</v>
      </c>
      <c r="I285" s="99"/>
      <c r="J285" s="100">
        <v>23914</v>
      </c>
      <c r="K285" s="101">
        <f t="shared" si="87"/>
        <v>0</v>
      </c>
      <c r="L285" s="87">
        <f t="shared" si="88"/>
      </c>
      <c r="M285" s="87"/>
      <c r="N285" s="87"/>
      <c r="O285" s="87"/>
      <c r="P285" s="87"/>
      <c r="Q285" s="87"/>
      <c r="R285" s="87"/>
      <c r="S285" s="87"/>
      <c r="U285" s="102"/>
      <c r="V285" s="102"/>
      <c r="W285" s="102"/>
      <c r="X285" s="102"/>
      <c r="Y285" s="102"/>
      <c r="Z285" s="102"/>
      <c r="AA285" s="102"/>
      <c r="AB285" s="102">
        <v>0</v>
      </c>
    </row>
    <row r="286" spans="1:28" ht="12.75">
      <c r="A286" s="98" t="s">
        <v>29</v>
      </c>
      <c r="B286" s="110" t="s">
        <v>284</v>
      </c>
      <c r="C286" s="111" t="s">
        <v>285</v>
      </c>
      <c r="D286" s="98" t="s">
        <v>28</v>
      </c>
      <c r="E286" s="98">
        <v>15</v>
      </c>
      <c r="F286" s="99" t="s">
        <v>22</v>
      </c>
      <c r="G286" s="99" t="s">
        <v>22</v>
      </c>
      <c r="H286" s="99" t="s">
        <v>22</v>
      </c>
      <c r="I286" s="99"/>
      <c r="J286" s="100">
        <v>21503</v>
      </c>
      <c r="K286" s="101">
        <f t="shared" si="87"/>
        <v>12237.91545365763</v>
      </c>
      <c r="L286" s="87">
        <f t="shared" si="88"/>
        <v>0.08253983216390724</v>
      </c>
      <c r="M286" s="87">
        <f aca="true" t="shared" si="96" ref="M286:M315">T286/AB286</f>
        <v>0.3139784821328345</v>
      </c>
      <c r="N286" s="87">
        <f aca="true" t="shared" si="97" ref="N286:N315">U286/AB286</f>
        <v>0.30655795395259955</v>
      </c>
      <c r="O286" s="87">
        <f aca="true" t="shared" si="98" ref="O286:O315">V286/AB286</f>
        <v>0.028524394164956637</v>
      </c>
      <c r="P286" s="87">
        <f aca="true" t="shared" si="99" ref="P286:P315">W286/AB286</f>
        <v>0.13198894272040246</v>
      </c>
      <c r="Q286" s="87">
        <f aca="true" t="shared" si="100" ref="Q286:Q315">X286/AB286</f>
        <v>0.03263043473597227</v>
      </c>
      <c r="R286" s="87">
        <f aca="true" t="shared" si="101" ref="R286:R315">Z286/AB286</f>
        <v>0.064689869442901</v>
      </c>
      <c r="S286" s="87">
        <f aca="true" t="shared" si="102" ref="S286:S315">AA286/AB286</f>
        <v>0.039090090686426326</v>
      </c>
      <c r="T286">
        <v>263151896</v>
      </c>
      <c r="U286" s="102">
        <v>256932597</v>
      </c>
      <c r="V286" s="102">
        <v>23906888</v>
      </c>
      <c r="W286" s="102">
        <v>110622678</v>
      </c>
      <c r="X286" s="102">
        <v>27348246</v>
      </c>
      <c r="Y286" s="102">
        <v>69178350</v>
      </c>
      <c r="Z286" s="102">
        <v>54217925</v>
      </c>
      <c r="AA286" s="102">
        <v>32762218</v>
      </c>
      <c r="AB286" s="102">
        <v>838120798</v>
      </c>
    </row>
    <row r="287" spans="1:28" ht="12.75">
      <c r="A287" s="98" t="s">
        <v>29</v>
      </c>
      <c r="B287" s="110" t="s">
        <v>288</v>
      </c>
      <c r="C287" s="111" t="s">
        <v>289</v>
      </c>
      <c r="D287" s="98" t="s">
        <v>28</v>
      </c>
      <c r="E287" s="98">
        <v>15</v>
      </c>
      <c r="F287" s="99" t="s">
        <v>22</v>
      </c>
      <c r="G287" s="99" t="s">
        <v>22</v>
      </c>
      <c r="H287" s="99" t="s">
        <v>22</v>
      </c>
      <c r="I287" s="99"/>
      <c r="J287" s="100">
        <v>35569</v>
      </c>
      <c r="K287" s="101">
        <f t="shared" si="87"/>
        <v>21210.559700863112</v>
      </c>
      <c r="L287" s="87">
        <f t="shared" si="88"/>
        <v>0.06717541969359707</v>
      </c>
      <c r="M287" s="87">
        <f t="shared" si="96"/>
        <v>0.3793478293017347</v>
      </c>
      <c r="N287" s="87">
        <f t="shared" si="97"/>
        <v>0.2990787100759836</v>
      </c>
      <c r="O287" s="87">
        <f t="shared" si="98"/>
        <v>0.017517150795570525</v>
      </c>
      <c r="P287" s="87">
        <f t="shared" si="99"/>
        <v>0.10484698020671716</v>
      </c>
      <c r="Q287" s="87">
        <f t="shared" si="100"/>
        <v>0.01376276837076844</v>
      </c>
      <c r="R287" s="87">
        <f t="shared" si="101"/>
        <v>0.08559503095565613</v>
      </c>
      <c r="S287" s="87">
        <f t="shared" si="102"/>
        <v>0.032676110599972406</v>
      </c>
      <c r="T287">
        <v>754438398</v>
      </c>
      <c r="U287" s="102">
        <v>594800986</v>
      </c>
      <c r="V287" s="102">
        <v>34837714</v>
      </c>
      <c r="W287" s="102">
        <v>208517307</v>
      </c>
      <c r="X287" s="102">
        <v>27371083</v>
      </c>
      <c r="Y287" s="102">
        <v>133596958</v>
      </c>
      <c r="Z287" s="102">
        <v>170229465</v>
      </c>
      <c r="AA287" s="102">
        <v>64985511</v>
      </c>
      <c r="AB287" s="102">
        <v>1988777422</v>
      </c>
    </row>
    <row r="288" spans="1:28" ht="12.75">
      <c r="A288" s="98" t="s">
        <v>29</v>
      </c>
      <c r="B288" s="110" t="s">
        <v>292</v>
      </c>
      <c r="C288" s="111" t="s">
        <v>293</v>
      </c>
      <c r="D288" s="98" t="s">
        <v>28</v>
      </c>
      <c r="E288" s="98">
        <v>15</v>
      </c>
      <c r="F288" s="99" t="s">
        <v>22</v>
      </c>
      <c r="G288" s="99"/>
      <c r="H288" s="99" t="s">
        <v>22</v>
      </c>
      <c r="I288" s="99"/>
      <c r="J288" s="100">
        <v>38170</v>
      </c>
      <c r="K288" s="101">
        <f t="shared" si="87"/>
        <v>11113.019727534713</v>
      </c>
      <c r="L288" s="87">
        <f t="shared" si="88"/>
        <v>0.035815522463731354</v>
      </c>
      <c r="M288" s="87">
        <f t="shared" si="96"/>
        <v>0.2570916788816549</v>
      </c>
      <c r="N288" s="87">
        <f t="shared" si="97"/>
        <v>0.40260522604921967</v>
      </c>
      <c r="O288" s="87">
        <f t="shared" si="98"/>
        <v>0.08057838088243796</v>
      </c>
      <c r="P288" s="87">
        <f t="shared" si="99"/>
        <v>0.08003936616369138</v>
      </c>
      <c r="Q288" s="87">
        <f t="shared" si="100"/>
        <v>0.042320913940367</v>
      </c>
      <c r="R288" s="87">
        <f t="shared" si="101"/>
        <v>0.07714096366820193</v>
      </c>
      <c r="S288" s="87">
        <f t="shared" si="102"/>
        <v>0.024407947950695813</v>
      </c>
      <c r="T288">
        <v>424183963</v>
      </c>
      <c r="U288" s="102">
        <v>664271520</v>
      </c>
      <c r="V288" s="102">
        <v>132948904</v>
      </c>
      <c r="W288" s="102">
        <v>132059566</v>
      </c>
      <c r="X288" s="102">
        <v>69826659</v>
      </c>
      <c r="Y288" s="102">
        <v>59093201</v>
      </c>
      <c r="Z288" s="102">
        <v>127277397</v>
      </c>
      <c r="AA288" s="102">
        <v>40271471</v>
      </c>
      <c r="AB288" s="102">
        <v>1649932681</v>
      </c>
    </row>
    <row r="289" spans="1:28" ht="12.75">
      <c r="A289" s="98" t="s">
        <v>29</v>
      </c>
      <c r="B289" s="110" t="s">
        <v>300</v>
      </c>
      <c r="C289" s="111" t="s">
        <v>301</v>
      </c>
      <c r="D289" s="98" t="s">
        <v>28</v>
      </c>
      <c r="E289" s="98">
        <v>15</v>
      </c>
      <c r="F289" s="99" t="s">
        <v>22</v>
      </c>
      <c r="G289" s="99"/>
      <c r="H289" s="99" t="s">
        <v>22</v>
      </c>
      <c r="I289" s="99"/>
      <c r="J289" s="100">
        <v>37765</v>
      </c>
      <c r="K289" s="101">
        <f t="shared" si="87"/>
        <v>11779.187077982258</v>
      </c>
      <c r="L289" s="87">
        <f t="shared" si="88"/>
        <v>0.09865761316029222</v>
      </c>
      <c r="M289" s="87">
        <f t="shared" si="96"/>
        <v>0.44728393918906373</v>
      </c>
      <c r="N289" s="87">
        <f t="shared" si="97"/>
        <v>0.19747261895492588</v>
      </c>
      <c r="O289" s="87">
        <f t="shared" si="98"/>
        <v>0.08060962914307368</v>
      </c>
      <c r="P289" s="87">
        <f t="shared" si="99"/>
        <v>0.04245121762185844</v>
      </c>
      <c r="Q289" s="87">
        <f t="shared" si="100"/>
        <v>0.02684773076120536</v>
      </c>
      <c r="R289" s="87">
        <f t="shared" si="101"/>
        <v>0.08554334370564062</v>
      </c>
      <c r="S289" s="87">
        <f t="shared" si="102"/>
        <v>0.021133907463940043</v>
      </c>
      <c r="T289">
        <v>444841000</v>
      </c>
      <c r="U289" s="102">
        <v>196394079</v>
      </c>
      <c r="V289" s="102">
        <v>80169362</v>
      </c>
      <c r="W289" s="102">
        <v>42219361</v>
      </c>
      <c r="X289" s="102">
        <v>26701096</v>
      </c>
      <c r="Y289" s="102">
        <v>98118773</v>
      </c>
      <c r="Z289" s="102">
        <v>85076130</v>
      </c>
      <c r="AA289" s="102">
        <v>21018480</v>
      </c>
      <c r="AB289" s="102">
        <v>994538281</v>
      </c>
    </row>
    <row r="290" spans="1:28" ht="12.75">
      <c r="A290" s="98" t="s">
        <v>29</v>
      </c>
      <c r="B290" s="110" t="s">
        <v>30</v>
      </c>
      <c r="C290" s="111" t="s">
        <v>31</v>
      </c>
      <c r="D290" s="98" t="s">
        <v>28</v>
      </c>
      <c r="E290" s="98">
        <v>15</v>
      </c>
      <c r="F290" s="99" t="s">
        <v>22</v>
      </c>
      <c r="G290" s="99"/>
      <c r="H290" s="99"/>
      <c r="I290" s="99"/>
      <c r="J290" s="100">
        <v>13369</v>
      </c>
      <c r="K290" s="101">
        <f t="shared" si="87"/>
        <v>17793.25215049742</v>
      </c>
      <c r="L290" s="87">
        <f t="shared" si="88"/>
        <v>0.11140093544215336</v>
      </c>
      <c r="M290" s="87">
        <f t="shared" si="96"/>
        <v>0.2715435627245291</v>
      </c>
      <c r="N290" s="87">
        <f t="shared" si="97"/>
        <v>0.2734692906649448</v>
      </c>
      <c r="O290" s="87">
        <f t="shared" si="98"/>
        <v>0.09393924447232063</v>
      </c>
      <c r="P290" s="87">
        <f t="shared" si="99"/>
        <v>0.13606920330018993</v>
      </c>
      <c r="Q290" s="87">
        <f t="shared" si="100"/>
        <v>0.024861248290494218</v>
      </c>
      <c r="R290" s="87">
        <f t="shared" si="101"/>
        <v>0.06344173014145307</v>
      </c>
      <c r="S290" s="87">
        <f t="shared" si="102"/>
        <v>0.025274784963914908</v>
      </c>
      <c r="T290">
        <v>237877988</v>
      </c>
      <c r="U290" s="102">
        <v>239564967</v>
      </c>
      <c r="V290" s="102">
        <v>82292794</v>
      </c>
      <c r="W290" s="102">
        <v>119199542</v>
      </c>
      <c r="X290" s="102">
        <v>21778987</v>
      </c>
      <c r="Y290" s="102">
        <v>97589610</v>
      </c>
      <c r="Z290" s="102">
        <v>55576317</v>
      </c>
      <c r="AA290" s="102">
        <v>22141254</v>
      </c>
      <c r="AB290" s="102">
        <v>876021459</v>
      </c>
    </row>
    <row r="291" spans="1:28" ht="12.75">
      <c r="A291" s="98" t="s">
        <v>29</v>
      </c>
      <c r="B291" s="110" t="s">
        <v>82</v>
      </c>
      <c r="C291" s="111" t="s">
        <v>83</v>
      </c>
      <c r="D291" s="98" t="s">
        <v>28</v>
      </c>
      <c r="E291" s="98">
        <v>15</v>
      </c>
      <c r="F291" s="99" t="s">
        <v>22</v>
      </c>
      <c r="G291" s="99"/>
      <c r="H291" s="99"/>
      <c r="I291" s="99"/>
      <c r="J291" s="100">
        <v>35748</v>
      </c>
      <c r="K291" s="101">
        <f aca="true" t="shared" si="103" ref="K291:K319">IF(J291&gt;0,T291/J291,"")</f>
        <v>6693.7770784379545</v>
      </c>
      <c r="L291" s="87">
        <f aca="true" t="shared" si="104" ref="L291:L319">IF(AB291&gt;0,Y291/AB291,"")</f>
        <v>0.10192168015226125</v>
      </c>
      <c r="M291" s="87">
        <f t="shared" si="96"/>
        <v>0.3761618388872465</v>
      </c>
      <c r="N291" s="87">
        <f t="shared" si="97"/>
        <v>0.1691849868951012</v>
      </c>
      <c r="O291" s="87">
        <f t="shared" si="98"/>
        <v>0.05902428601742739</v>
      </c>
      <c r="P291" s="87">
        <f t="shared" si="99"/>
        <v>0.06949672633883294</v>
      </c>
      <c r="Q291" s="87">
        <f t="shared" si="100"/>
        <v>0.04359269945619857</v>
      </c>
      <c r="R291" s="87">
        <f t="shared" si="101"/>
        <v>0.08681518101934105</v>
      </c>
      <c r="S291" s="87">
        <f t="shared" si="102"/>
        <v>0.09380260123359109</v>
      </c>
      <c r="T291">
        <v>239289143</v>
      </c>
      <c r="U291" s="102">
        <v>107624236</v>
      </c>
      <c r="V291" s="102">
        <v>37547325</v>
      </c>
      <c r="W291" s="102">
        <v>44209195</v>
      </c>
      <c r="X291" s="102">
        <v>27730776</v>
      </c>
      <c r="Y291" s="102">
        <v>64835794</v>
      </c>
      <c r="Z291" s="102">
        <v>55226044</v>
      </c>
      <c r="AA291" s="102">
        <v>59670976</v>
      </c>
      <c r="AB291" s="102">
        <v>636133489</v>
      </c>
    </row>
    <row r="292" spans="1:28" ht="12.75">
      <c r="A292" s="98" t="s">
        <v>29</v>
      </c>
      <c r="B292" s="110" t="s">
        <v>86</v>
      </c>
      <c r="C292" s="111" t="s">
        <v>87</v>
      </c>
      <c r="D292" s="98" t="s">
        <v>28</v>
      </c>
      <c r="E292" s="98">
        <v>15</v>
      </c>
      <c r="F292" s="99" t="s">
        <v>22</v>
      </c>
      <c r="G292" s="99"/>
      <c r="H292" s="99"/>
      <c r="I292" s="99"/>
      <c r="J292" s="100">
        <v>34387</v>
      </c>
      <c r="K292" s="101">
        <f t="shared" si="103"/>
        <v>7547.589437868962</v>
      </c>
      <c r="L292" s="87">
        <f t="shared" si="104"/>
        <v>0.07822621652218091</v>
      </c>
      <c r="M292" s="87">
        <f t="shared" si="96"/>
        <v>0.32520956274977725</v>
      </c>
      <c r="N292" s="87">
        <f t="shared" si="97"/>
        <v>0.2905353215860904</v>
      </c>
      <c r="O292" s="87">
        <f t="shared" si="98"/>
        <v>0.014136429272301687</v>
      </c>
      <c r="P292" s="87">
        <f t="shared" si="99"/>
        <v>0.10768049620768028</v>
      </c>
      <c r="Q292" s="87">
        <f t="shared" si="100"/>
        <v>0.040458017594364085</v>
      </c>
      <c r="R292" s="87">
        <f t="shared" si="101"/>
        <v>0.060086918111638944</v>
      </c>
      <c r="S292" s="87">
        <f t="shared" si="102"/>
        <v>0.08366703795596642</v>
      </c>
      <c r="T292">
        <v>259538958</v>
      </c>
      <c r="U292" s="102">
        <v>231866597</v>
      </c>
      <c r="V292" s="102">
        <v>11281815</v>
      </c>
      <c r="W292" s="102">
        <v>85936230</v>
      </c>
      <c r="X292" s="102">
        <v>32288201</v>
      </c>
      <c r="Y292" s="102">
        <v>62429747</v>
      </c>
      <c r="Z292" s="102">
        <v>47953375</v>
      </c>
      <c r="AA292" s="102">
        <v>66771886</v>
      </c>
      <c r="AB292" s="102">
        <v>798066809</v>
      </c>
    </row>
    <row r="293" spans="1:28" ht="12.75">
      <c r="A293" s="98" t="s">
        <v>29</v>
      </c>
      <c r="B293" s="110" t="s">
        <v>92</v>
      </c>
      <c r="C293" s="111" t="s">
        <v>93</v>
      </c>
      <c r="D293" s="98" t="s">
        <v>28</v>
      </c>
      <c r="E293" s="98">
        <v>15</v>
      </c>
      <c r="F293" s="99" t="s">
        <v>22</v>
      </c>
      <c r="G293" s="99"/>
      <c r="H293" s="99"/>
      <c r="I293" s="99"/>
      <c r="J293" s="100">
        <v>31119</v>
      </c>
      <c r="K293" s="101">
        <f t="shared" si="103"/>
        <v>6815.964041260966</v>
      </c>
      <c r="L293" s="87">
        <f t="shared" si="104"/>
        <v>0.0621728947819433</v>
      </c>
      <c r="M293" s="87">
        <f t="shared" si="96"/>
        <v>0.22756072254616763</v>
      </c>
      <c r="N293" s="87">
        <f t="shared" si="97"/>
        <v>0.29474731020167505</v>
      </c>
      <c r="O293" s="87">
        <f t="shared" si="98"/>
        <v>0.15525752009702246</v>
      </c>
      <c r="P293" s="87">
        <f t="shared" si="99"/>
        <v>0.11092269712700034</v>
      </c>
      <c r="Q293" s="87">
        <f t="shared" si="100"/>
        <v>0.030737026549659412</v>
      </c>
      <c r="R293" s="87">
        <f t="shared" si="101"/>
        <v>0.09805247259500839</v>
      </c>
      <c r="S293" s="87">
        <f t="shared" si="102"/>
        <v>0.0205493561015234</v>
      </c>
      <c r="T293">
        <v>212105985</v>
      </c>
      <c r="U293" s="102">
        <v>274729610</v>
      </c>
      <c r="V293" s="102">
        <v>144713239</v>
      </c>
      <c r="W293" s="102">
        <v>103389406</v>
      </c>
      <c r="X293" s="102">
        <v>28649528</v>
      </c>
      <c r="Y293" s="102">
        <v>57950436</v>
      </c>
      <c r="Z293" s="102">
        <v>91393260</v>
      </c>
      <c r="AA293" s="102">
        <v>19153751</v>
      </c>
      <c r="AB293" s="102">
        <v>932085215</v>
      </c>
    </row>
    <row r="294" spans="1:28" ht="12.75">
      <c r="A294" s="98" t="s">
        <v>29</v>
      </c>
      <c r="B294" s="110" t="s">
        <v>94</v>
      </c>
      <c r="C294" s="111" t="s">
        <v>95</v>
      </c>
      <c r="D294" s="98" t="s">
        <v>28</v>
      </c>
      <c r="E294" s="98">
        <v>15</v>
      </c>
      <c r="F294" s="99" t="s">
        <v>22</v>
      </c>
      <c r="G294" s="99"/>
      <c r="H294" s="99"/>
      <c r="I294" s="99"/>
      <c r="J294" s="100">
        <v>16788</v>
      </c>
      <c r="K294" s="101">
        <f t="shared" si="103"/>
        <v>13384.776328329759</v>
      </c>
      <c r="L294" s="87">
        <f t="shared" si="104"/>
        <v>0.01597266721232098</v>
      </c>
      <c r="M294" s="87">
        <f t="shared" si="96"/>
        <v>0.34488040451145163</v>
      </c>
      <c r="N294" s="87">
        <f t="shared" si="97"/>
        <v>0.38424129240218136</v>
      </c>
      <c r="O294" s="87">
        <f t="shared" si="98"/>
        <v>0.05281568942750675</v>
      </c>
      <c r="P294" s="87">
        <f t="shared" si="99"/>
        <v>0.08089264855979514</v>
      </c>
      <c r="Q294" s="87">
        <f t="shared" si="100"/>
        <v>0.03955466089261154</v>
      </c>
      <c r="R294" s="87">
        <f t="shared" si="101"/>
        <v>0.06227793770689824</v>
      </c>
      <c r="S294" s="87">
        <f t="shared" si="102"/>
        <v>0.019364699287234412</v>
      </c>
      <c r="T294">
        <v>224703625</v>
      </c>
      <c r="U294" s="102">
        <v>250348846</v>
      </c>
      <c r="V294" s="102">
        <v>34411572</v>
      </c>
      <c r="W294" s="102">
        <v>52704854</v>
      </c>
      <c r="X294" s="102">
        <v>25771472</v>
      </c>
      <c r="Y294" s="102">
        <v>10406843</v>
      </c>
      <c r="Z294" s="102">
        <v>40576612</v>
      </c>
      <c r="AA294" s="102">
        <v>12616890</v>
      </c>
      <c r="AB294" s="102">
        <v>651540714</v>
      </c>
    </row>
    <row r="295" spans="1:28" ht="12.75">
      <c r="A295" s="98" t="s">
        <v>29</v>
      </c>
      <c r="B295" s="110" t="s">
        <v>98</v>
      </c>
      <c r="C295" s="111" t="s">
        <v>99</v>
      </c>
      <c r="D295" s="98" t="s">
        <v>28</v>
      </c>
      <c r="E295" s="98">
        <v>15</v>
      </c>
      <c r="F295" s="99" t="s">
        <v>22</v>
      </c>
      <c r="G295" s="99"/>
      <c r="H295" s="99"/>
      <c r="I295" s="99"/>
      <c r="J295" s="100">
        <v>21895</v>
      </c>
      <c r="K295" s="101">
        <f t="shared" si="103"/>
        <v>15995.709888102307</v>
      </c>
      <c r="L295" s="87">
        <f t="shared" si="104"/>
        <v>0.023322706016926268</v>
      </c>
      <c r="M295" s="87">
        <f t="shared" si="96"/>
        <v>0.3436321319809771</v>
      </c>
      <c r="N295" s="87">
        <f t="shared" si="97"/>
        <v>0.23641359200425938</v>
      </c>
      <c r="O295" s="87">
        <f t="shared" si="98"/>
        <v>0.14913727002290397</v>
      </c>
      <c r="P295" s="87">
        <f t="shared" si="99"/>
        <v>0.07476161002567552</v>
      </c>
      <c r="Q295" s="87">
        <f t="shared" si="100"/>
        <v>0.025270051522802095</v>
      </c>
      <c r="R295" s="87">
        <f t="shared" si="101"/>
        <v>0.09199627508908827</v>
      </c>
      <c r="S295" s="87">
        <f t="shared" si="102"/>
        <v>0.05546636333736742</v>
      </c>
      <c r="T295">
        <v>350226068</v>
      </c>
      <c r="U295" s="102">
        <v>240950118</v>
      </c>
      <c r="V295" s="102">
        <v>151999056</v>
      </c>
      <c r="W295" s="102">
        <v>76196206</v>
      </c>
      <c r="X295" s="102">
        <v>25754957</v>
      </c>
      <c r="Y295" s="102">
        <v>23770244</v>
      </c>
      <c r="Z295" s="102">
        <v>93761586</v>
      </c>
      <c r="AA295" s="102">
        <v>56530704</v>
      </c>
      <c r="AB295" s="102">
        <v>1019188939</v>
      </c>
    </row>
    <row r="296" spans="1:28" ht="12.75">
      <c r="A296" s="98" t="s">
        <v>29</v>
      </c>
      <c r="B296" s="110" t="s">
        <v>116</v>
      </c>
      <c r="C296" s="111" t="s">
        <v>117</v>
      </c>
      <c r="D296" s="98" t="s">
        <v>28</v>
      </c>
      <c r="E296" s="98">
        <v>15</v>
      </c>
      <c r="F296" s="99" t="s">
        <v>22</v>
      </c>
      <c r="G296" s="99"/>
      <c r="H296" s="99"/>
      <c r="I296" s="99"/>
      <c r="J296" s="100">
        <v>20122</v>
      </c>
      <c r="K296" s="101">
        <f t="shared" si="103"/>
        <v>7601.979326110724</v>
      </c>
      <c r="L296" s="87">
        <f t="shared" si="104"/>
        <v>0.05616414897241703</v>
      </c>
      <c r="M296" s="87">
        <f t="shared" si="96"/>
        <v>0.33826557355855624</v>
      </c>
      <c r="N296" s="87">
        <f t="shared" si="97"/>
        <v>0.23636709019045474</v>
      </c>
      <c r="O296" s="87">
        <f t="shared" si="98"/>
        <v>0.13217064056902553</v>
      </c>
      <c r="P296" s="87">
        <f t="shared" si="99"/>
        <v>0.09298959979999198</v>
      </c>
      <c r="Q296" s="87">
        <f t="shared" si="100"/>
        <v>0.043272758264773885</v>
      </c>
      <c r="R296" s="87">
        <f t="shared" si="101"/>
        <v>0.0727732295072619</v>
      </c>
      <c r="S296" s="87">
        <f t="shared" si="102"/>
        <v>0.027996959137518675</v>
      </c>
      <c r="T296">
        <v>152967028</v>
      </c>
      <c r="U296" s="102">
        <v>106887529</v>
      </c>
      <c r="V296" s="102">
        <v>59768867</v>
      </c>
      <c r="W296" s="102">
        <v>42050814</v>
      </c>
      <c r="X296" s="102">
        <v>19568368</v>
      </c>
      <c r="Y296" s="102">
        <v>25397982</v>
      </c>
      <c r="Z296" s="102">
        <v>32908772</v>
      </c>
      <c r="AA296" s="102">
        <v>12660501</v>
      </c>
      <c r="AB296" s="102">
        <v>452209861</v>
      </c>
    </row>
    <row r="297" spans="1:28" ht="12.75">
      <c r="A297" s="98" t="s">
        <v>29</v>
      </c>
      <c r="B297" s="110" t="s">
        <v>120</v>
      </c>
      <c r="C297" s="111" t="s">
        <v>121</v>
      </c>
      <c r="D297" s="98" t="s">
        <v>28</v>
      </c>
      <c r="E297" s="98">
        <v>15</v>
      </c>
      <c r="F297" s="99" t="s">
        <v>22</v>
      </c>
      <c r="G297" s="99" t="s">
        <v>22</v>
      </c>
      <c r="H297" s="99"/>
      <c r="I297" s="99"/>
      <c r="J297" s="100">
        <v>23500</v>
      </c>
      <c r="K297" s="101">
        <f t="shared" si="103"/>
        <v>10976.79404255319</v>
      </c>
      <c r="L297" s="87">
        <f t="shared" si="104"/>
        <v>0.06275944563500198</v>
      </c>
      <c r="M297" s="87">
        <f t="shared" si="96"/>
        <v>0.27502143148016955</v>
      </c>
      <c r="N297" s="87">
        <f t="shared" si="97"/>
        <v>0.2585164626416778</v>
      </c>
      <c r="O297" s="87">
        <f t="shared" si="98"/>
        <v>0.20827196127814257</v>
      </c>
      <c r="P297" s="87">
        <f t="shared" si="99"/>
        <v>0.08962921297434726</v>
      </c>
      <c r="Q297" s="87">
        <f t="shared" si="100"/>
        <v>0.02434721761259719</v>
      </c>
      <c r="R297" s="87">
        <f t="shared" si="101"/>
        <v>0.05922964051550596</v>
      </c>
      <c r="S297" s="87">
        <f t="shared" si="102"/>
        <v>0.02222462786255769</v>
      </c>
      <c r="T297">
        <v>257954660</v>
      </c>
      <c r="U297" s="102">
        <v>242473926</v>
      </c>
      <c r="V297" s="102">
        <v>195347405</v>
      </c>
      <c r="W297" s="102">
        <v>84067169</v>
      </c>
      <c r="X297" s="102">
        <v>22836323</v>
      </c>
      <c r="Y297" s="102">
        <v>58864836</v>
      </c>
      <c r="Z297" s="102">
        <v>55554077</v>
      </c>
      <c r="AA297" s="102">
        <v>20845453</v>
      </c>
      <c r="AB297" s="102">
        <v>937943849</v>
      </c>
    </row>
    <row r="298" spans="1:28" ht="12.75">
      <c r="A298" s="98" t="s">
        <v>29</v>
      </c>
      <c r="B298" s="110" t="s">
        <v>124</v>
      </c>
      <c r="C298" s="111" t="s">
        <v>125</v>
      </c>
      <c r="D298" s="98" t="s">
        <v>28</v>
      </c>
      <c r="E298" s="98">
        <v>15</v>
      </c>
      <c r="F298" s="99" t="s">
        <v>22</v>
      </c>
      <c r="G298" s="99"/>
      <c r="H298" s="99"/>
      <c r="I298" s="99"/>
      <c r="J298" s="100">
        <v>28015</v>
      </c>
      <c r="K298" s="101">
        <f t="shared" si="103"/>
        <v>7920.137711940032</v>
      </c>
      <c r="L298" s="87">
        <f t="shared" si="104"/>
        <v>0.05850555997062604</v>
      </c>
      <c r="M298" s="87">
        <f t="shared" si="96"/>
        <v>0.29796795020293787</v>
      </c>
      <c r="N298" s="87">
        <f t="shared" si="97"/>
        <v>0.27471211498153775</v>
      </c>
      <c r="O298" s="87">
        <f t="shared" si="98"/>
        <v>0.10534877151768851</v>
      </c>
      <c r="P298" s="87">
        <f t="shared" si="99"/>
        <v>0.09001869347789235</v>
      </c>
      <c r="Q298" s="87">
        <f t="shared" si="100"/>
        <v>0.021406404097619916</v>
      </c>
      <c r="R298" s="87">
        <f t="shared" si="101"/>
        <v>0.11832455762116185</v>
      </c>
      <c r="S298" s="87">
        <f t="shared" si="102"/>
        <v>0.03371594813053572</v>
      </c>
      <c r="T298">
        <v>221882658</v>
      </c>
      <c r="U298" s="102">
        <v>204565136</v>
      </c>
      <c r="V298" s="102">
        <v>78448254</v>
      </c>
      <c r="W298" s="102">
        <v>67032669</v>
      </c>
      <c r="X298" s="102">
        <v>15940338</v>
      </c>
      <c r="Y298" s="102">
        <v>43566327</v>
      </c>
      <c r="Z298" s="102">
        <v>88110709</v>
      </c>
      <c r="AA298" s="102">
        <v>25106674</v>
      </c>
      <c r="AB298" s="102">
        <v>744652765</v>
      </c>
    </row>
    <row r="299" spans="1:28" ht="12.75">
      <c r="A299" s="98" t="s">
        <v>29</v>
      </c>
      <c r="B299" s="110" t="s">
        <v>144</v>
      </c>
      <c r="C299" s="111" t="s">
        <v>145</v>
      </c>
      <c r="D299" s="98" t="s">
        <v>28</v>
      </c>
      <c r="E299" s="98">
        <v>15</v>
      </c>
      <c r="F299" s="99" t="s">
        <v>22</v>
      </c>
      <c r="G299" s="99"/>
      <c r="H299" s="99"/>
      <c r="I299" s="99"/>
      <c r="J299" s="100">
        <v>23483</v>
      </c>
      <c r="K299" s="101">
        <f t="shared" si="103"/>
        <v>10740.370523357322</v>
      </c>
      <c r="L299" s="87">
        <f t="shared" si="104"/>
        <v>0.08397664266114901</v>
      </c>
      <c r="M299" s="87">
        <f t="shared" si="96"/>
        <v>0.386426037526394</v>
      </c>
      <c r="N299" s="87">
        <f t="shared" si="97"/>
        <v>0.2219835454284201</v>
      </c>
      <c r="O299" s="87">
        <f t="shared" si="98"/>
        <v>0.07249076482799316</v>
      </c>
      <c r="P299" s="87">
        <f t="shared" si="99"/>
        <v>0.0883556683546486</v>
      </c>
      <c r="Q299" s="87">
        <f t="shared" si="100"/>
        <v>0.04488895589303952</v>
      </c>
      <c r="R299" s="87">
        <f t="shared" si="101"/>
        <v>0.09563194874799616</v>
      </c>
      <c r="S299" s="87">
        <f t="shared" si="102"/>
        <v>0.006246436560359411</v>
      </c>
      <c r="T299">
        <v>252216121</v>
      </c>
      <c r="U299" s="102">
        <v>144886274</v>
      </c>
      <c r="V299" s="102">
        <v>47313943</v>
      </c>
      <c r="W299" s="102">
        <v>57668795</v>
      </c>
      <c r="X299" s="102">
        <v>29298539</v>
      </c>
      <c r="Y299" s="102">
        <v>54810652</v>
      </c>
      <c r="Z299" s="102">
        <v>62417945</v>
      </c>
      <c r="AA299" s="102">
        <v>4076982</v>
      </c>
      <c r="AB299" s="102">
        <v>652689251</v>
      </c>
    </row>
    <row r="300" spans="1:28" ht="12.75">
      <c r="A300" s="98" t="s">
        <v>29</v>
      </c>
      <c r="B300" s="110" t="s">
        <v>200</v>
      </c>
      <c r="C300" s="111" t="s">
        <v>201</v>
      </c>
      <c r="D300" s="98" t="s">
        <v>28</v>
      </c>
      <c r="E300" s="98">
        <v>15</v>
      </c>
      <c r="F300" s="99" t="s">
        <v>22</v>
      </c>
      <c r="G300" s="99"/>
      <c r="H300" s="99"/>
      <c r="I300" s="99"/>
      <c r="J300" s="100">
        <v>26750</v>
      </c>
      <c r="K300" s="101">
        <f t="shared" si="103"/>
        <v>10890.335177570094</v>
      </c>
      <c r="L300" s="87">
        <f t="shared" si="104"/>
        <v>0.06226367002185992</v>
      </c>
      <c r="M300" s="87">
        <f t="shared" si="96"/>
        <v>0.33840358789101443</v>
      </c>
      <c r="N300" s="87">
        <f t="shared" si="97"/>
        <v>0.24002459396379694</v>
      </c>
      <c r="O300" s="87">
        <f t="shared" si="98"/>
        <v>0.14091629265929428</v>
      </c>
      <c r="P300" s="87">
        <f t="shared" si="99"/>
        <v>0.08064727299401807</v>
      </c>
      <c r="Q300" s="87">
        <f t="shared" si="100"/>
        <v>0.020074207979341622</v>
      </c>
      <c r="R300" s="87">
        <f t="shared" si="101"/>
        <v>0.08864674088125958</v>
      </c>
      <c r="S300" s="87">
        <f t="shared" si="102"/>
        <v>0.02902363360941517</v>
      </c>
      <c r="T300">
        <v>291316466</v>
      </c>
      <c r="U300" s="102">
        <v>206626404</v>
      </c>
      <c r="V300" s="102">
        <v>121308514</v>
      </c>
      <c r="W300" s="102">
        <v>69425619</v>
      </c>
      <c r="X300" s="102">
        <v>17280985</v>
      </c>
      <c r="Y300" s="102">
        <v>53600000</v>
      </c>
      <c r="Z300" s="102">
        <v>76312002</v>
      </c>
      <c r="AA300" s="102">
        <v>24985144</v>
      </c>
      <c r="AB300" s="102">
        <v>860855134</v>
      </c>
    </row>
    <row r="301" spans="1:28" ht="12.75">
      <c r="A301" s="98" t="s">
        <v>29</v>
      </c>
      <c r="B301" s="110" t="s">
        <v>210</v>
      </c>
      <c r="C301" s="111" t="s">
        <v>211</v>
      </c>
      <c r="D301" s="98" t="s">
        <v>28</v>
      </c>
      <c r="E301" s="98">
        <v>15</v>
      </c>
      <c r="F301" s="99" t="s">
        <v>22</v>
      </c>
      <c r="G301" s="99"/>
      <c r="H301" s="99"/>
      <c r="I301" s="99"/>
      <c r="J301" s="100">
        <v>24082</v>
      </c>
      <c r="K301" s="101">
        <f t="shared" si="103"/>
        <v>10836.311934224732</v>
      </c>
      <c r="L301" s="87">
        <f t="shared" si="104"/>
        <v>0.100420033157325</v>
      </c>
      <c r="M301" s="87">
        <f t="shared" si="96"/>
        <v>0.3665969994399774</v>
      </c>
      <c r="N301" s="87">
        <f t="shared" si="97"/>
        <v>0.21527847492010674</v>
      </c>
      <c r="O301" s="87">
        <f t="shared" si="98"/>
        <v>0.07270690826996985</v>
      </c>
      <c r="P301" s="87">
        <f t="shared" si="99"/>
        <v>0.08671131339205075</v>
      </c>
      <c r="Q301" s="87">
        <f t="shared" si="100"/>
        <v>0.04740257344708887</v>
      </c>
      <c r="R301" s="87">
        <f t="shared" si="101"/>
        <v>0.0810501895036722</v>
      </c>
      <c r="S301" s="87">
        <f t="shared" si="102"/>
        <v>0.02983350786980916</v>
      </c>
      <c r="T301">
        <v>260960064</v>
      </c>
      <c r="U301" s="102">
        <v>153244802</v>
      </c>
      <c r="V301" s="102">
        <v>51756014</v>
      </c>
      <c r="W301" s="102">
        <v>61724973</v>
      </c>
      <c r="X301" s="102">
        <v>33743262</v>
      </c>
      <c r="Y301" s="102">
        <v>71483450</v>
      </c>
      <c r="Z301" s="102">
        <v>57695133</v>
      </c>
      <c r="AA301" s="102">
        <v>21236819</v>
      </c>
      <c r="AB301" s="102">
        <v>711844517</v>
      </c>
    </row>
    <row r="302" spans="1:28" ht="12.75">
      <c r="A302" s="98" t="s">
        <v>29</v>
      </c>
      <c r="B302" s="110" t="s">
        <v>228</v>
      </c>
      <c r="C302" s="111" t="s">
        <v>229</v>
      </c>
      <c r="D302" s="98" t="s">
        <v>28</v>
      </c>
      <c r="E302" s="98">
        <v>15</v>
      </c>
      <c r="F302" s="99" t="s">
        <v>22</v>
      </c>
      <c r="G302" s="99"/>
      <c r="H302" s="99"/>
      <c r="I302" s="99"/>
      <c r="J302" s="100">
        <v>17417</v>
      </c>
      <c r="K302" s="101">
        <f t="shared" si="103"/>
        <v>8357.931848194294</v>
      </c>
      <c r="L302" s="87">
        <f t="shared" si="104"/>
        <v>0.0731039406572172</v>
      </c>
      <c r="M302" s="87">
        <f t="shared" si="96"/>
        <v>0.30032770357741423</v>
      </c>
      <c r="N302" s="87">
        <f t="shared" si="97"/>
        <v>0.3392492046473895</v>
      </c>
      <c r="O302" s="87">
        <f t="shared" si="98"/>
        <v>0.10573073867676562</v>
      </c>
      <c r="P302" s="87">
        <f t="shared" si="99"/>
        <v>0.07237305158975939</v>
      </c>
      <c r="Q302" s="87">
        <f t="shared" si="100"/>
        <v>0.03436935152278307</v>
      </c>
      <c r="R302" s="87">
        <f t="shared" si="101"/>
        <v>0.044335015137758275</v>
      </c>
      <c r="S302" s="87">
        <f t="shared" si="102"/>
        <v>0.030510994190912712</v>
      </c>
      <c r="T302">
        <v>145570099</v>
      </c>
      <c r="U302" s="102">
        <v>164435514</v>
      </c>
      <c r="V302" s="102">
        <v>51248133</v>
      </c>
      <c r="W302" s="102">
        <v>35079522</v>
      </c>
      <c r="X302" s="102">
        <v>16658969</v>
      </c>
      <c r="Y302" s="102">
        <v>35433787</v>
      </c>
      <c r="Z302" s="102">
        <v>21489368</v>
      </c>
      <c r="AA302" s="102">
        <v>14788807</v>
      </c>
      <c r="AB302" s="102">
        <v>484704199</v>
      </c>
    </row>
    <row r="303" spans="1:28" ht="12.75">
      <c r="A303" s="98" t="s">
        <v>29</v>
      </c>
      <c r="B303" s="110" t="s">
        <v>242</v>
      </c>
      <c r="C303" s="111" t="s">
        <v>243</v>
      </c>
      <c r="D303" s="98" t="s">
        <v>28</v>
      </c>
      <c r="E303" s="98">
        <v>15</v>
      </c>
      <c r="F303" s="99" t="s">
        <v>22</v>
      </c>
      <c r="G303" s="99" t="s">
        <v>22</v>
      </c>
      <c r="H303" s="99"/>
      <c r="I303" s="99"/>
      <c r="J303" s="100">
        <v>23817</v>
      </c>
      <c r="K303" s="101">
        <f t="shared" si="103"/>
        <v>9525.04971239031</v>
      </c>
      <c r="L303" s="87">
        <f t="shared" si="104"/>
        <v>0.0649025567951686</v>
      </c>
      <c r="M303" s="87">
        <f t="shared" si="96"/>
        <v>0.3873488704234132</v>
      </c>
      <c r="N303" s="87">
        <f t="shared" si="97"/>
        <v>0.1709835017151907</v>
      </c>
      <c r="O303" s="87">
        <f t="shared" si="98"/>
        <v>0.08324941060235831</v>
      </c>
      <c r="P303" s="87">
        <f t="shared" si="99"/>
        <v>0.09192899004493324</v>
      </c>
      <c r="Q303" s="87">
        <f t="shared" si="100"/>
        <v>0.05257983063219843</v>
      </c>
      <c r="R303" s="87">
        <f t="shared" si="101"/>
        <v>0.0693240001887142</v>
      </c>
      <c r="S303" s="87">
        <f t="shared" si="102"/>
        <v>0.07968283959802332</v>
      </c>
      <c r="T303">
        <v>226858109</v>
      </c>
      <c r="U303" s="102">
        <v>100139685</v>
      </c>
      <c r="V303" s="102">
        <v>48756574</v>
      </c>
      <c r="W303" s="102">
        <v>53839932</v>
      </c>
      <c r="X303" s="102">
        <v>30794361</v>
      </c>
      <c r="Y303" s="102">
        <v>38011396</v>
      </c>
      <c r="Z303" s="102">
        <v>40600897</v>
      </c>
      <c r="AA303" s="102">
        <v>46667745</v>
      </c>
      <c r="AB303" s="102">
        <v>585668699</v>
      </c>
    </row>
    <row r="304" spans="1:28" ht="12.75">
      <c r="A304" s="98" t="s">
        <v>29</v>
      </c>
      <c r="B304" s="110" t="s">
        <v>248</v>
      </c>
      <c r="C304" s="111" t="s">
        <v>249</v>
      </c>
      <c r="D304" s="98" t="s">
        <v>28</v>
      </c>
      <c r="E304" s="98">
        <v>15</v>
      </c>
      <c r="F304" s="99" t="s">
        <v>22</v>
      </c>
      <c r="G304" s="99" t="s">
        <v>22</v>
      </c>
      <c r="H304" s="99"/>
      <c r="I304" s="99"/>
      <c r="J304" s="100">
        <v>26641</v>
      </c>
      <c r="K304" s="101">
        <f t="shared" si="103"/>
        <v>15481.537329679817</v>
      </c>
      <c r="L304" s="87">
        <f t="shared" si="104"/>
        <v>0.0723260669366893</v>
      </c>
      <c r="M304" s="87">
        <f t="shared" si="96"/>
        <v>0.39073611084208476</v>
      </c>
      <c r="N304" s="87">
        <f t="shared" si="97"/>
        <v>0.1816679178909881</v>
      </c>
      <c r="O304" s="87">
        <f t="shared" si="98"/>
        <v>0.11297344127617237</v>
      </c>
      <c r="P304" s="87">
        <f t="shared" si="99"/>
        <v>0.08140860437326788</v>
      </c>
      <c r="Q304" s="87">
        <f t="shared" si="100"/>
        <v>0.04276522136929646</v>
      </c>
      <c r="R304" s="87">
        <f t="shared" si="101"/>
        <v>0.07733483832799304</v>
      </c>
      <c r="S304" s="87">
        <f t="shared" si="102"/>
        <v>0.04078779898350808</v>
      </c>
      <c r="T304">
        <v>412443636</v>
      </c>
      <c r="U304" s="102">
        <v>191760563</v>
      </c>
      <c r="V304" s="102">
        <v>119249733</v>
      </c>
      <c r="W304" s="102">
        <v>85931297</v>
      </c>
      <c r="X304" s="102">
        <v>45141063</v>
      </c>
      <c r="Y304" s="102">
        <v>76344175</v>
      </c>
      <c r="Z304" s="102">
        <v>81631211</v>
      </c>
      <c r="AA304" s="102">
        <v>43053784</v>
      </c>
      <c r="AB304" s="102">
        <v>1055555462</v>
      </c>
    </row>
    <row r="305" spans="1:28" ht="12.75">
      <c r="A305" s="98" t="s">
        <v>29</v>
      </c>
      <c r="B305" s="110" t="s">
        <v>280</v>
      </c>
      <c r="C305" s="111" t="s">
        <v>281</v>
      </c>
      <c r="D305" s="98" t="s">
        <v>28</v>
      </c>
      <c r="E305" s="98">
        <v>15</v>
      </c>
      <c r="F305" s="99" t="s">
        <v>22</v>
      </c>
      <c r="G305" s="99"/>
      <c r="H305" s="99"/>
      <c r="I305" s="99"/>
      <c r="J305" s="100">
        <v>26710</v>
      </c>
      <c r="K305" s="101">
        <f t="shared" si="103"/>
        <v>8996.349494571321</v>
      </c>
      <c r="L305" s="87">
        <f t="shared" si="104"/>
        <v>0.06500355061666854</v>
      </c>
      <c r="M305" s="87">
        <f t="shared" si="96"/>
        <v>0.34037534357151544</v>
      </c>
      <c r="N305" s="87">
        <f t="shared" si="97"/>
        <v>0.2967945062377982</v>
      </c>
      <c r="O305" s="87">
        <f t="shared" si="98"/>
        <v>0.10787679166028243</v>
      </c>
      <c r="P305" s="87">
        <f t="shared" si="99"/>
        <v>0.08300914709186087</v>
      </c>
      <c r="Q305" s="87">
        <f t="shared" si="100"/>
        <v>0.01645876815381063</v>
      </c>
      <c r="R305" s="87">
        <f t="shared" si="101"/>
        <v>0.07234488709237871</v>
      </c>
      <c r="S305" s="87">
        <f t="shared" si="102"/>
        <v>0.01813700557568516</v>
      </c>
      <c r="T305">
        <v>240292495</v>
      </c>
      <c r="U305" s="102">
        <v>209526024</v>
      </c>
      <c r="V305" s="102">
        <v>76157054</v>
      </c>
      <c r="W305" s="102">
        <v>58601410</v>
      </c>
      <c r="X305" s="102">
        <v>11619286</v>
      </c>
      <c r="Y305" s="102">
        <v>45890120</v>
      </c>
      <c r="Z305" s="102">
        <v>51072834</v>
      </c>
      <c r="AA305" s="102">
        <v>12804060</v>
      </c>
      <c r="AB305" s="102">
        <v>705963283</v>
      </c>
    </row>
    <row r="306" spans="1:28" ht="12.75">
      <c r="A306" s="98" t="s">
        <v>29</v>
      </c>
      <c r="B306" s="110" t="s">
        <v>286</v>
      </c>
      <c r="C306" s="111" t="s">
        <v>287</v>
      </c>
      <c r="D306" s="98" t="s">
        <v>28</v>
      </c>
      <c r="E306" s="98">
        <v>15</v>
      </c>
      <c r="F306" s="99" t="s">
        <v>22</v>
      </c>
      <c r="G306" s="99"/>
      <c r="H306" s="99"/>
      <c r="I306" s="99"/>
      <c r="J306" s="100">
        <v>21064</v>
      </c>
      <c r="K306" s="101">
        <f t="shared" si="103"/>
        <v>8341.816179263198</v>
      </c>
      <c r="L306" s="87">
        <f t="shared" si="104"/>
        <v>0.07338722436435334</v>
      </c>
      <c r="M306" s="87">
        <f t="shared" si="96"/>
        <v>0.31634440937264424</v>
      </c>
      <c r="N306" s="87">
        <f t="shared" si="97"/>
        <v>0.26032175891911674</v>
      </c>
      <c r="O306" s="87">
        <f t="shared" si="98"/>
        <v>0.06773713426781311</v>
      </c>
      <c r="P306" s="87">
        <f t="shared" si="99"/>
        <v>0.09809988094921361</v>
      </c>
      <c r="Q306" s="87">
        <f t="shared" si="100"/>
        <v>0.03733312879834205</v>
      </c>
      <c r="R306" s="87">
        <f t="shared" si="101"/>
        <v>0.08365299127149697</v>
      </c>
      <c r="S306" s="87">
        <f t="shared" si="102"/>
        <v>0.06312347205701993</v>
      </c>
      <c r="T306">
        <v>175712016</v>
      </c>
      <c r="U306" s="102">
        <v>144594498</v>
      </c>
      <c r="V306" s="102">
        <v>37624273</v>
      </c>
      <c r="W306" s="102">
        <v>54489118</v>
      </c>
      <c r="X306" s="102">
        <v>20736511</v>
      </c>
      <c r="Y306" s="102">
        <v>40762589</v>
      </c>
      <c r="Z306" s="102">
        <v>46464661</v>
      </c>
      <c r="AA306" s="102">
        <v>35061636</v>
      </c>
      <c r="AB306" s="102">
        <v>555445302</v>
      </c>
    </row>
    <row r="307" spans="1:28" ht="12.75">
      <c r="A307" s="98" t="s">
        <v>29</v>
      </c>
      <c r="B307" s="110" t="s">
        <v>36</v>
      </c>
      <c r="C307" s="111" t="s">
        <v>37</v>
      </c>
      <c r="D307" s="98" t="s">
        <v>28</v>
      </c>
      <c r="E307" s="98">
        <v>16</v>
      </c>
      <c r="F307" s="99" t="s">
        <v>22</v>
      </c>
      <c r="G307" s="99"/>
      <c r="H307" s="99"/>
      <c r="I307" s="99"/>
      <c r="J307" s="100">
        <v>21457</v>
      </c>
      <c r="K307" s="101">
        <f t="shared" si="103"/>
        <v>8037.062683506548</v>
      </c>
      <c r="L307" s="87">
        <f t="shared" si="104"/>
        <v>0.09264341458773385</v>
      </c>
      <c r="M307" s="87">
        <f t="shared" si="96"/>
        <v>0.3275634049539258</v>
      </c>
      <c r="N307" s="87">
        <f t="shared" si="97"/>
        <v>0.1794202368955129</v>
      </c>
      <c r="O307" s="87">
        <f t="shared" si="98"/>
        <v>0.15787909273038683</v>
      </c>
      <c r="P307" s="87">
        <f t="shared" si="99"/>
        <v>0.07210263931767213</v>
      </c>
      <c r="Q307" s="87">
        <f t="shared" si="100"/>
        <v>0.023689665256358648</v>
      </c>
      <c r="R307" s="87">
        <f t="shared" si="101"/>
        <v>0.10116886594341282</v>
      </c>
      <c r="S307" s="87">
        <f t="shared" si="102"/>
        <v>0.04553268031499704</v>
      </c>
      <c r="T307">
        <v>172451254</v>
      </c>
      <c r="U307" s="102">
        <v>94458796</v>
      </c>
      <c r="V307" s="102">
        <v>83118099</v>
      </c>
      <c r="W307" s="102">
        <v>37959645</v>
      </c>
      <c r="X307" s="102">
        <v>12471822</v>
      </c>
      <c r="Y307" s="102">
        <v>48773681</v>
      </c>
      <c r="Z307" s="102">
        <v>53262048</v>
      </c>
      <c r="AA307" s="102">
        <v>23971444</v>
      </c>
      <c r="AB307" s="102">
        <v>526466789</v>
      </c>
    </row>
    <row r="308" spans="1:28" ht="12.75">
      <c r="A308" s="98" t="s">
        <v>29</v>
      </c>
      <c r="B308" s="110" t="s">
        <v>104</v>
      </c>
      <c r="C308" s="111" t="s">
        <v>105</v>
      </c>
      <c r="D308" s="98" t="s">
        <v>28</v>
      </c>
      <c r="E308" s="98">
        <v>16</v>
      </c>
      <c r="F308" s="99" t="s">
        <v>22</v>
      </c>
      <c r="G308" s="99"/>
      <c r="H308" s="99"/>
      <c r="I308" s="99"/>
      <c r="J308" s="100">
        <v>18400</v>
      </c>
      <c r="K308" s="101">
        <f t="shared" si="103"/>
        <v>9627.497010869565</v>
      </c>
      <c r="L308" s="87">
        <f t="shared" si="104"/>
        <v>0.06694273478789864</v>
      </c>
      <c r="M308" s="87">
        <f t="shared" si="96"/>
        <v>0.36099531525360434</v>
      </c>
      <c r="N308" s="87">
        <f t="shared" si="97"/>
        <v>0.10270973850936563</v>
      </c>
      <c r="O308" s="87">
        <f t="shared" si="98"/>
        <v>0.07416101509943167</v>
      </c>
      <c r="P308" s="87">
        <f t="shared" si="99"/>
        <v>0.19962906316787637</v>
      </c>
      <c r="Q308" s="87">
        <f t="shared" si="100"/>
        <v>0.07764422379795217</v>
      </c>
      <c r="R308" s="87">
        <f t="shared" si="101"/>
        <v>0.0901832057397788</v>
      </c>
      <c r="S308" s="87">
        <f t="shared" si="102"/>
        <v>0.027734703644092393</v>
      </c>
      <c r="T308">
        <v>177145945</v>
      </c>
      <c r="U308" s="102">
        <v>50401246</v>
      </c>
      <c r="V308" s="102">
        <v>36391949</v>
      </c>
      <c r="W308" s="102">
        <v>97961047</v>
      </c>
      <c r="X308" s="102">
        <v>38101213</v>
      </c>
      <c r="Y308" s="102">
        <v>32849828</v>
      </c>
      <c r="Z308" s="102">
        <v>44254284</v>
      </c>
      <c r="AA308" s="102">
        <v>13609845</v>
      </c>
      <c r="AB308" s="102">
        <v>490715357</v>
      </c>
    </row>
    <row r="309" spans="1:28" ht="12.75">
      <c r="A309" s="98" t="s">
        <v>29</v>
      </c>
      <c r="B309" s="110" t="s">
        <v>106</v>
      </c>
      <c r="C309" s="111" t="s">
        <v>107</v>
      </c>
      <c r="D309" s="98" t="s">
        <v>28</v>
      </c>
      <c r="E309" s="98">
        <v>16</v>
      </c>
      <c r="F309" s="99" t="s">
        <v>22</v>
      </c>
      <c r="G309" s="99"/>
      <c r="H309" s="99"/>
      <c r="I309" s="99"/>
      <c r="J309" s="100">
        <v>22467</v>
      </c>
      <c r="K309" s="101">
        <f t="shared" si="103"/>
        <v>14413.340143321315</v>
      </c>
      <c r="L309" s="87">
        <f t="shared" si="104"/>
        <v>0.054270383397303876</v>
      </c>
      <c r="M309" s="87">
        <f t="shared" si="96"/>
        <v>0.41759370922349914</v>
      </c>
      <c r="N309" s="87">
        <f t="shared" si="97"/>
        <v>0.16338623430304539</v>
      </c>
      <c r="O309" s="87">
        <f t="shared" si="98"/>
        <v>0.10531057965159313</v>
      </c>
      <c r="P309" s="87">
        <f t="shared" si="99"/>
        <v>0.15736882918255823</v>
      </c>
      <c r="Q309" s="87">
        <f t="shared" si="100"/>
        <v>0.020493887162338676</v>
      </c>
      <c r="R309" s="87">
        <f t="shared" si="101"/>
        <v>0.07375887439226968</v>
      </c>
      <c r="S309" s="87">
        <f t="shared" si="102"/>
        <v>0.007817502687391878</v>
      </c>
      <c r="T309">
        <v>323824513</v>
      </c>
      <c r="U309" s="102">
        <v>126698431</v>
      </c>
      <c r="V309" s="102">
        <v>81663460</v>
      </c>
      <c r="W309" s="102">
        <v>122032213</v>
      </c>
      <c r="X309" s="102">
        <v>15892057</v>
      </c>
      <c r="Y309" s="102">
        <v>42084160</v>
      </c>
      <c r="Z309" s="102">
        <v>57196579</v>
      </c>
      <c r="AA309" s="102">
        <v>6062110</v>
      </c>
      <c r="AB309" s="102">
        <v>775453523</v>
      </c>
    </row>
    <row r="310" spans="1:28" ht="12.75">
      <c r="A310" s="98" t="s">
        <v>29</v>
      </c>
      <c r="B310" s="110" t="s">
        <v>122</v>
      </c>
      <c r="C310" s="111" t="s">
        <v>123</v>
      </c>
      <c r="D310" s="98" t="s">
        <v>28</v>
      </c>
      <c r="E310" s="98">
        <v>16</v>
      </c>
      <c r="F310" s="99" t="s">
        <v>22</v>
      </c>
      <c r="G310" s="99"/>
      <c r="H310" s="99"/>
      <c r="I310" s="99"/>
      <c r="J310" s="100">
        <v>17196</v>
      </c>
      <c r="K310" s="101">
        <f t="shared" si="103"/>
        <v>12457.780879274249</v>
      </c>
      <c r="L310" s="87">
        <f t="shared" si="104"/>
        <v>0.06401666619596402</v>
      </c>
      <c r="M310" s="87">
        <f t="shared" si="96"/>
        <v>0.35589106501178697</v>
      </c>
      <c r="N310" s="87">
        <f t="shared" si="97"/>
        <v>0.21773374954521818</v>
      </c>
      <c r="O310" s="87">
        <f t="shared" si="98"/>
        <v>0.11890114746227595</v>
      </c>
      <c r="P310" s="87">
        <f t="shared" si="99"/>
        <v>0.09537044574432207</v>
      </c>
      <c r="Q310" s="87">
        <f t="shared" si="100"/>
        <v>0.033189519833470946</v>
      </c>
      <c r="R310" s="87">
        <f t="shared" si="101"/>
        <v>0.06632255535047688</v>
      </c>
      <c r="S310" s="87">
        <f t="shared" si="102"/>
        <v>0.04857485085648498</v>
      </c>
      <c r="T310">
        <v>214224000</v>
      </c>
      <c r="U310" s="102">
        <v>131062000</v>
      </c>
      <c r="V310" s="102">
        <v>71571000</v>
      </c>
      <c r="W310" s="102">
        <v>57407000</v>
      </c>
      <c r="X310" s="102">
        <v>19978000</v>
      </c>
      <c r="Y310" s="102">
        <v>38534000</v>
      </c>
      <c r="Z310" s="102">
        <v>39922000</v>
      </c>
      <c r="AA310" s="102">
        <v>29239000</v>
      </c>
      <c r="AB310" s="102">
        <v>601937000</v>
      </c>
    </row>
    <row r="311" spans="1:28" ht="12.75">
      <c r="A311" s="98" t="s">
        <v>29</v>
      </c>
      <c r="B311" s="110" t="s">
        <v>154</v>
      </c>
      <c r="C311" s="111" t="s">
        <v>155</v>
      </c>
      <c r="D311" s="98" t="s">
        <v>28</v>
      </c>
      <c r="E311" s="98">
        <v>16</v>
      </c>
      <c r="F311" s="99" t="s">
        <v>22</v>
      </c>
      <c r="G311" s="99"/>
      <c r="H311" s="99"/>
      <c r="I311" s="99"/>
      <c r="J311" s="100">
        <v>14221</v>
      </c>
      <c r="K311" s="101">
        <f t="shared" si="103"/>
        <v>6270.762956191547</v>
      </c>
      <c r="L311" s="87">
        <f t="shared" si="104"/>
        <v>0.11759786684187429</v>
      </c>
      <c r="M311" s="87">
        <f t="shared" si="96"/>
        <v>0.1956180697913672</v>
      </c>
      <c r="N311" s="87">
        <f t="shared" si="97"/>
        <v>0.34366355722045794</v>
      </c>
      <c r="O311" s="87">
        <f t="shared" si="98"/>
        <v>0.16876296016172923</v>
      </c>
      <c r="P311" s="87">
        <f t="shared" si="99"/>
        <v>0.05833250277959929</v>
      </c>
      <c r="Q311" s="87">
        <f t="shared" si="100"/>
        <v>0.025041099111104047</v>
      </c>
      <c r="R311" s="87">
        <f t="shared" si="101"/>
        <v>0.049059440808598816</v>
      </c>
      <c r="S311" s="87">
        <f t="shared" si="102"/>
        <v>0.041924503285269143</v>
      </c>
      <c r="T311">
        <v>89176520</v>
      </c>
      <c r="U311" s="102">
        <v>156666100</v>
      </c>
      <c r="V311" s="102">
        <v>76934066</v>
      </c>
      <c r="W311" s="102">
        <v>26592071</v>
      </c>
      <c r="X311" s="102">
        <v>11415500</v>
      </c>
      <c r="Y311" s="102">
        <v>53609406</v>
      </c>
      <c r="Z311" s="102">
        <v>22364755</v>
      </c>
      <c r="AA311" s="102">
        <v>19112147</v>
      </c>
      <c r="AB311" s="102">
        <v>455870565</v>
      </c>
    </row>
    <row r="312" spans="1:28" ht="12.75">
      <c r="A312" s="98" t="s">
        <v>29</v>
      </c>
      <c r="B312" s="110" t="s">
        <v>160</v>
      </c>
      <c r="C312" s="111" t="s">
        <v>161</v>
      </c>
      <c r="D312" s="98" t="s">
        <v>28</v>
      </c>
      <c r="E312" s="98">
        <v>16</v>
      </c>
      <c r="F312" s="99" t="s">
        <v>22</v>
      </c>
      <c r="G312" s="99"/>
      <c r="H312" s="99"/>
      <c r="I312" s="99"/>
      <c r="J312" s="100">
        <v>10612</v>
      </c>
      <c r="K312" s="101">
        <f t="shared" si="103"/>
        <v>11809.800885789673</v>
      </c>
      <c r="L312" s="87">
        <f t="shared" si="104"/>
        <v>0.1063020182886383</v>
      </c>
      <c r="M312" s="87">
        <f t="shared" si="96"/>
        <v>0.5030029824952318</v>
      </c>
      <c r="N312" s="87">
        <f t="shared" si="97"/>
        <v>0.06776955157102954</v>
      </c>
      <c r="O312" s="87">
        <f t="shared" si="98"/>
        <v>0.06517624812035028</v>
      </c>
      <c r="P312" s="87">
        <f t="shared" si="99"/>
        <v>0.10622130541422965</v>
      </c>
      <c r="Q312" s="87">
        <f t="shared" si="100"/>
        <v>0.06748777895303554</v>
      </c>
      <c r="R312" s="87">
        <f t="shared" si="101"/>
        <v>0.05968176434763354</v>
      </c>
      <c r="S312" s="87">
        <f t="shared" si="102"/>
        <v>0.02435835080985135</v>
      </c>
      <c r="T312">
        <v>125325607</v>
      </c>
      <c r="U312" s="102">
        <v>16885109</v>
      </c>
      <c r="V312" s="102">
        <v>16238975</v>
      </c>
      <c r="W312" s="102">
        <v>26465548</v>
      </c>
      <c r="X312" s="102">
        <v>16814904</v>
      </c>
      <c r="Y312" s="102">
        <v>26485658</v>
      </c>
      <c r="Z312" s="102">
        <v>14869998</v>
      </c>
      <c r="AA312" s="102">
        <v>6069000</v>
      </c>
      <c r="AB312" s="102">
        <v>249154799</v>
      </c>
    </row>
    <row r="313" spans="1:28" ht="12.75">
      <c r="A313" s="98" t="s">
        <v>29</v>
      </c>
      <c r="B313" s="110" t="s">
        <v>202</v>
      </c>
      <c r="C313" s="111" t="s">
        <v>203</v>
      </c>
      <c r="D313" s="98" t="s">
        <v>28</v>
      </c>
      <c r="E313" s="98">
        <v>16</v>
      </c>
      <c r="F313" s="99" t="s">
        <v>22</v>
      </c>
      <c r="G313" s="99"/>
      <c r="H313" s="99"/>
      <c r="I313" s="99"/>
      <c r="J313" s="100">
        <v>11368</v>
      </c>
      <c r="K313" s="101">
        <f t="shared" si="103"/>
        <v>10325.725017593244</v>
      </c>
      <c r="L313" s="87">
        <f t="shared" si="104"/>
        <v>0.10891311849068852</v>
      </c>
      <c r="M313" s="87">
        <f t="shared" si="96"/>
        <v>0.4481896044919103</v>
      </c>
      <c r="N313" s="87">
        <f t="shared" si="97"/>
        <v>0.15726703559208247</v>
      </c>
      <c r="O313" s="87">
        <f t="shared" si="98"/>
        <v>0.045947970761303816</v>
      </c>
      <c r="P313" s="87">
        <f t="shared" si="99"/>
        <v>0.10029050367945669</v>
      </c>
      <c r="Q313" s="87">
        <f t="shared" si="100"/>
        <v>0.05882675263512536</v>
      </c>
      <c r="R313" s="87">
        <f t="shared" si="101"/>
        <v>0.06404856965610371</v>
      </c>
      <c r="S313" s="87">
        <f t="shared" si="102"/>
        <v>0.016516444693329125</v>
      </c>
      <c r="T313">
        <v>117382842</v>
      </c>
      <c r="U313" s="102">
        <v>41188933</v>
      </c>
      <c r="V313" s="102">
        <v>12033977</v>
      </c>
      <c r="W313" s="102">
        <v>26266527</v>
      </c>
      <c r="X313" s="102">
        <v>15406987</v>
      </c>
      <c r="Y313" s="102">
        <v>28524828</v>
      </c>
      <c r="Z313" s="102">
        <v>16774604</v>
      </c>
      <c r="AA313" s="102">
        <v>4325730</v>
      </c>
      <c r="AB313" s="102">
        <v>261904428</v>
      </c>
    </row>
    <row r="314" spans="1:28" ht="12.75">
      <c r="A314" s="98" t="s">
        <v>29</v>
      </c>
      <c r="B314" s="110" t="s">
        <v>218</v>
      </c>
      <c r="C314" s="111" t="s">
        <v>219</v>
      </c>
      <c r="D314" s="98" t="s">
        <v>28</v>
      </c>
      <c r="E314" s="98">
        <v>16</v>
      </c>
      <c r="F314" s="99" t="s">
        <v>22</v>
      </c>
      <c r="G314" s="99"/>
      <c r="H314" s="99"/>
      <c r="I314" s="99"/>
      <c r="J314" s="100">
        <v>19524</v>
      </c>
      <c r="K314" s="101">
        <f t="shared" si="103"/>
        <v>8968.320784675272</v>
      </c>
      <c r="L314" s="87">
        <f t="shared" si="104"/>
        <v>0.07619477030070483</v>
      </c>
      <c r="M314" s="87">
        <f t="shared" si="96"/>
        <v>0.49079762864047344</v>
      </c>
      <c r="N314" s="87">
        <f t="shared" si="97"/>
        <v>0.09081818693645304</v>
      </c>
      <c r="O314" s="87">
        <f t="shared" si="98"/>
        <v>0.052993557150456706</v>
      </c>
      <c r="P314" s="87">
        <f t="shared" si="99"/>
        <v>0.1167425081781481</v>
      </c>
      <c r="Q314" s="87">
        <f t="shared" si="100"/>
        <v>0.04768147835495713</v>
      </c>
      <c r="R314" s="87">
        <f t="shared" si="101"/>
        <v>0.10504529353293873</v>
      </c>
      <c r="S314" s="87">
        <f t="shared" si="102"/>
        <v>0.019726576905868036</v>
      </c>
      <c r="T314">
        <v>175097495</v>
      </c>
      <c r="U314" s="102">
        <v>32400395</v>
      </c>
      <c r="V314" s="102">
        <v>18906039</v>
      </c>
      <c r="W314" s="102">
        <v>41649184</v>
      </c>
      <c r="X314" s="102">
        <v>17010896</v>
      </c>
      <c r="Y314" s="102">
        <v>27183329</v>
      </c>
      <c r="Z314" s="102">
        <v>37476073</v>
      </c>
      <c r="AA314" s="102">
        <v>7037675</v>
      </c>
      <c r="AB314" s="102">
        <v>356761086</v>
      </c>
    </row>
    <row r="315" spans="1:28" ht="12.75">
      <c r="A315" s="98" t="s">
        <v>29</v>
      </c>
      <c r="B315" s="110" t="s">
        <v>222</v>
      </c>
      <c r="C315" s="111" t="s">
        <v>223</v>
      </c>
      <c r="D315" s="98" t="s">
        <v>28</v>
      </c>
      <c r="E315" s="98">
        <v>16</v>
      </c>
      <c r="F315" s="99" t="s">
        <v>22</v>
      </c>
      <c r="G315" s="99"/>
      <c r="H315" s="99"/>
      <c r="I315" s="99"/>
      <c r="J315" s="100">
        <v>14017</v>
      </c>
      <c r="K315" s="101">
        <f t="shared" si="103"/>
        <v>7962.569094670757</v>
      </c>
      <c r="L315" s="87">
        <f t="shared" si="104"/>
        <v>0.0949215384265674</v>
      </c>
      <c r="M315" s="87">
        <f t="shared" si="96"/>
        <v>0.3703733737870964</v>
      </c>
      <c r="N315" s="87">
        <f t="shared" si="97"/>
        <v>0.11030246576924398</v>
      </c>
      <c r="O315" s="87">
        <f t="shared" si="98"/>
        <v>0.04048048743620958</v>
      </c>
      <c r="P315" s="87">
        <f t="shared" si="99"/>
        <v>0.22758517681293214</v>
      </c>
      <c r="Q315" s="87">
        <f t="shared" si="100"/>
        <v>0.0520045402634793</v>
      </c>
      <c r="R315" s="87">
        <f t="shared" si="101"/>
        <v>0.0641650496278142</v>
      </c>
      <c r="S315" s="87">
        <f t="shared" si="102"/>
        <v>0.04016736787665695</v>
      </c>
      <c r="T315">
        <v>111611331</v>
      </c>
      <c r="U315" s="102">
        <v>33239444</v>
      </c>
      <c r="V315" s="102">
        <v>12198720</v>
      </c>
      <c r="W315" s="102">
        <v>68582372</v>
      </c>
      <c r="X315" s="102">
        <v>15671472</v>
      </c>
      <c r="Y315" s="102">
        <v>28604430</v>
      </c>
      <c r="Z315" s="102">
        <v>19336019</v>
      </c>
      <c r="AA315" s="102">
        <v>12104362</v>
      </c>
      <c r="AB315" s="102">
        <v>301348150</v>
      </c>
    </row>
    <row r="316" spans="1:28" ht="12.75">
      <c r="A316" s="98" t="s">
        <v>29</v>
      </c>
      <c r="B316" s="110" t="s">
        <v>236</v>
      </c>
      <c r="C316" s="111" t="s">
        <v>237</v>
      </c>
      <c r="D316" s="98" t="s">
        <v>28</v>
      </c>
      <c r="E316" s="98">
        <v>16</v>
      </c>
      <c r="F316" s="99" t="s">
        <v>22</v>
      </c>
      <c r="G316" s="99"/>
      <c r="H316" s="99"/>
      <c r="I316" s="99"/>
      <c r="J316" s="100">
        <v>29106</v>
      </c>
      <c r="K316" s="101">
        <f t="shared" si="103"/>
        <v>0</v>
      </c>
      <c r="L316" s="87">
        <f t="shared" si="104"/>
      </c>
      <c r="M316" s="87"/>
      <c r="N316" s="87"/>
      <c r="O316" s="87"/>
      <c r="P316" s="87"/>
      <c r="Q316" s="87"/>
      <c r="R316" s="87"/>
      <c r="S316" s="87"/>
      <c r="U316" s="102"/>
      <c r="V316" s="102"/>
      <c r="W316" s="102"/>
      <c r="X316" s="102"/>
      <c r="Y316" s="102"/>
      <c r="Z316" s="102"/>
      <c r="AA316" s="102"/>
      <c r="AB316" s="102">
        <v>0</v>
      </c>
    </row>
    <row r="317" spans="1:28" ht="12.75">
      <c r="A317" s="98" t="s">
        <v>29</v>
      </c>
      <c r="B317" s="110" t="s">
        <v>272</v>
      </c>
      <c r="C317" s="111" t="s">
        <v>273</v>
      </c>
      <c r="D317" s="98" t="s">
        <v>28</v>
      </c>
      <c r="E317" s="98">
        <v>16</v>
      </c>
      <c r="F317" s="99" t="s">
        <v>22</v>
      </c>
      <c r="G317" s="99"/>
      <c r="H317" s="99"/>
      <c r="I317" s="99"/>
      <c r="J317" s="100">
        <v>10685</v>
      </c>
      <c r="K317" s="101">
        <f t="shared" si="103"/>
        <v>12499.204492278895</v>
      </c>
      <c r="L317" s="87">
        <f t="shared" si="104"/>
        <v>0.10164593361105315</v>
      </c>
      <c r="M317" s="87">
        <f>T317/AB317</f>
        <v>0.32029872867637005</v>
      </c>
      <c r="N317" s="87">
        <f>U317/AB317</f>
        <v>0.1942431895090019</v>
      </c>
      <c r="O317" s="87">
        <f>V317/AB317</f>
        <v>0.07796060599519866</v>
      </c>
      <c r="P317" s="87">
        <f>W317/AB317</f>
        <v>0.09595003921173618</v>
      </c>
      <c r="Q317" s="87">
        <f>X317/AB317</f>
        <v>0.06236464756203729</v>
      </c>
      <c r="R317" s="87">
        <f>Z317/AB317</f>
        <v>0.11739058486642828</v>
      </c>
      <c r="S317" s="87">
        <f>AA317/AB317</f>
        <v>0.030146270568174458</v>
      </c>
      <c r="T317">
        <v>133554000</v>
      </c>
      <c r="U317" s="102">
        <v>80993000</v>
      </c>
      <c r="V317" s="102">
        <v>32507000</v>
      </c>
      <c r="W317" s="102">
        <v>40008000</v>
      </c>
      <c r="X317" s="102">
        <v>26004000</v>
      </c>
      <c r="Y317" s="102">
        <v>42383000</v>
      </c>
      <c r="Z317" s="102">
        <v>48948000</v>
      </c>
      <c r="AA317" s="102">
        <v>12570000</v>
      </c>
      <c r="AB317" s="102">
        <v>416967000</v>
      </c>
    </row>
    <row r="318" spans="1:28" ht="12.75">
      <c r="A318" s="98" t="s">
        <v>29</v>
      </c>
      <c r="B318" s="110" t="s">
        <v>282</v>
      </c>
      <c r="C318" s="111" t="s">
        <v>283</v>
      </c>
      <c r="D318" s="98" t="s">
        <v>28</v>
      </c>
      <c r="E318" s="98">
        <v>16</v>
      </c>
      <c r="F318" s="99" t="s">
        <v>22</v>
      </c>
      <c r="G318" s="99"/>
      <c r="H318" s="99"/>
      <c r="I318" s="99"/>
      <c r="J318" s="100">
        <v>24663</v>
      </c>
      <c r="K318" s="101">
        <f t="shared" si="103"/>
        <v>11493.634188865912</v>
      </c>
      <c r="L318" s="87">
        <f t="shared" si="104"/>
        <v>0.08881499175966438</v>
      </c>
      <c r="M318" s="87">
        <f>T318/AB318</f>
        <v>0.48565002204050245</v>
      </c>
      <c r="N318" s="87">
        <f>U318/AB318</f>
        <v>0.18576099165925095</v>
      </c>
      <c r="O318" s="87">
        <f>V318/AB318</f>
        <v>0.00789443434118523</v>
      </c>
      <c r="P318" s="87">
        <f>W318/AB318</f>
        <v>0.10498479419916967</v>
      </c>
      <c r="Q318" s="87">
        <f>X318/AB318</f>
        <v>0.017170111192426604</v>
      </c>
      <c r="R318" s="87">
        <f>Z318/AB318</f>
        <v>0.08974685113009712</v>
      </c>
      <c r="S318" s="87">
        <f>AA318/AB318</f>
        <v>0.019977803677703618</v>
      </c>
      <c r="T318">
        <v>283467500</v>
      </c>
      <c r="U318" s="102">
        <v>108426236</v>
      </c>
      <c r="V318" s="102">
        <v>4607877</v>
      </c>
      <c r="W318" s="102">
        <v>61278237</v>
      </c>
      <c r="X318" s="102">
        <v>10021967</v>
      </c>
      <c r="Y318" s="102">
        <v>51840137</v>
      </c>
      <c r="Z318" s="102">
        <v>52384051</v>
      </c>
      <c r="AA318" s="102">
        <v>11660780</v>
      </c>
      <c r="AB318" s="102">
        <v>583686785</v>
      </c>
    </row>
    <row r="319" spans="1:28" ht="12.75">
      <c r="A319" s="98" t="s">
        <v>29</v>
      </c>
      <c r="B319" s="110" t="s">
        <v>290</v>
      </c>
      <c r="C319" s="111" t="s">
        <v>291</v>
      </c>
      <c r="D319" s="98" t="s">
        <v>28</v>
      </c>
      <c r="E319" s="98">
        <v>16</v>
      </c>
      <c r="F319" s="99" t="s">
        <v>22</v>
      </c>
      <c r="G319" s="99"/>
      <c r="H319" s="99"/>
      <c r="I319" s="99"/>
      <c r="J319" s="100">
        <v>25036</v>
      </c>
      <c r="K319" s="101">
        <f t="shared" si="103"/>
        <v>7477.701429940885</v>
      </c>
      <c r="L319" s="87">
        <f t="shared" si="104"/>
        <v>0.12803016346583923</v>
      </c>
      <c r="M319" s="87">
        <f>T319/AB319</f>
        <v>0.34004869431882684</v>
      </c>
      <c r="N319" s="87">
        <f>U319/AB319</f>
        <v>0.1994829763765104</v>
      </c>
      <c r="O319" s="87">
        <f>V319/AB319</f>
        <v>0.0886147541630359</v>
      </c>
      <c r="P319" s="87">
        <f>W319/AB319</f>
        <v>0.062427543470575504</v>
      </c>
      <c r="Q319" s="87">
        <f>X319/AB319</f>
        <v>0.04326143868462761</v>
      </c>
      <c r="R319" s="87">
        <f>Z319/AB319</f>
        <v>0.09488992681520894</v>
      </c>
      <c r="S319" s="87">
        <f>AA319/AB319</f>
        <v>0.04324450270537556</v>
      </c>
      <c r="T319">
        <v>187211733</v>
      </c>
      <c r="U319" s="102">
        <v>109824135</v>
      </c>
      <c r="V319" s="102">
        <v>48786312</v>
      </c>
      <c r="W319" s="102">
        <v>34369103</v>
      </c>
      <c r="X319" s="102">
        <v>23817321</v>
      </c>
      <c r="Y319" s="102">
        <v>70486225</v>
      </c>
      <c r="Z319" s="102">
        <v>52241070</v>
      </c>
      <c r="AA319" s="102">
        <v>23807997</v>
      </c>
      <c r="AB319" s="102">
        <v>550543896</v>
      </c>
    </row>
    <row r="320" spans="1:28" ht="12.75">
      <c r="A320" s="98"/>
      <c r="B320" s="110"/>
      <c r="C320" s="111"/>
      <c r="D320" s="98"/>
      <c r="E320" s="98"/>
      <c r="F320" s="99"/>
      <c r="G320" s="99"/>
      <c r="H320" s="99"/>
      <c r="I320" s="99"/>
      <c r="J320" s="100"/>
      <c r="K320" s="101"/>
      <c r="L320" s="87">
        <f>SUM(L259:L319)</f>
        <v>4.223883575536268</v>
      </c>
      <c r="M320" s="87">
        <f aca="true" t="shared" si="105" ref="M320:S320">SUM(M259:M319)</f>
        <v>20.812626971037286</v>
      </c>
      <c r="N320" s="87">
        <f t="shared" si="105"/>
        <v>13.794949234114915</v>
      </c>
      <c r="O320" s="87">
        <f t="shared" si="105"/>
        <v>5.449963100109395</v>
      </c>
      <c r="P320" s="87">
        <f t="shared" si="105"/>
        <v>5.721501945991502</v>
      </c>
      <c r="Q320" s="87">
        <f t="shared" si="105"/>
        <v>2.2075334462678207</v>
      </c>
      <c r="R320" s="87">
        <f t="shared" si="105"/>
        <v>4.676020587294236</v>
      </c>
      <c r="S320" s="87">
        <f t="shared" si="105"/>
        <v>2.113521139648576</v>
      </c>
      <c r="U320" s="102"/>
      <c r="V320" s="102"/>
      <c r="W320" s="102"/>
      <c r="X320" s="102"/>
      <c r="Y320" s="102"/>
      <c r="Z320" s="102"/>
      <c r="AA320" s="102"/>
      <c r="AB320" s="102"/>
    </row>
    <row r="321" spans="1:28" ht="12.75">
      <c r="A321" s="98"/>
      <c r="B321" s="110"/>
      <c r="C321" s="111"/>
      <c r="D321" s="98"/>
      <c r="E321" s="98"/>
      <c r="F321" s="99"/>
      <c r="G321" s="99"/>
      <c r="H321" s="99"/>
      <c r="I321" s="99"/>
      <c r="J321" s="100"/>
      <c r="K321" s="101"/>
      <c r="L321" s="87">
        <f>L320/59</f>
        <v>0.0715912470429876</v>
      </c>
      <c r="M321" s="87">
        <f aca="true" t="shared" si="106" ref="M321:S321">M320/59</f>
        <v>0.352756389339615</v>
      </c>
      <c r="N321" s="87">
        <f t="shared" si="106"/>
        <v>0.23381269888330364</v>
      </c>
      <c r="O321" s="87">
        <f t="shared" si="106"/>
        <v>0.09237225593405754</v>
      </c>
      <c r="P321" s="87">
        <f t="shared" si="106"/>
        <v>0.09697460925409325</v>
      </c>
      <c r="Q321" s="87">
        <f t="shared" si="106"/>
        <v>0.0374158211231834</v>
      </c>
      <c r="R321" s="87">
        <f t="shared" si="106"/>
        <v>0.07925458622532602</v>
      </c>
      <c r="S321" s="87">
        <f t="shared" si="106"/>
        <v>0.03582239219743349</v>
      </c>
      <c r="U321" s="102"/>
      <c r="V321" s="102"/>
      <c r="W321" s="102"/>
      <c r="X321" s="102"/>
      <c r="Y321" s="102"/>
      <c r="Z321" s="102"/>
      <c r="AA321" s="102"/>
      <c r="AB321" s="102"/>
    </row>
    <row r="322" spans="1:28" ht="12.75">
      <c r="A322" s="98"/>
      <c r="B322" s="110"/>
      <c r="C322" s="111"/>
      <c r="D322" s="98"/>
      <c r="E322" s="98"/>
      <c r="F322" s="99"/>
      <c r="G322" s="112"/>
      <c r="H322" s="112"/>
      <c r="I322" s="112" t="s">
        <v>351</v>
      </c>
      <c r="J322" s="112"/>
      <c r="K322" s="113"/>
      <c r="L322" s="114"/>
      <c r="M322" s="115">
        <f>M321+N321+O321</f>
        <v>0.6789413441569762</v>
      </c>
      <c r="N322" s="87"/>
      <c r="O322" s="87"/>
      <c r="P322" s="87"/>
      <c r="Q322" s="87"/>
      <c r="R322" s="87"/>
      <c r="S322" s="87"/>
      <c r="U322" s="102"/>
      <c r="V322" s="102"/>
      <c r="W322" s="102"/>
      <c r="X322" s="102"/>
      <c r="Y322" s="102"/>
      <c r="Z322" s="102"/>
      <c r="AA322" s="102"/>
      <c r="AB322" s="102"/>
    </row>
    <row r="323" spans="1:28" ht="12.75">
      <c r="A323" s="98" t="s">
        <v>29</v>
      </c>
      <c r="B323" s="110" t="s">
        <v>68</v>
      </c>
      <c r="C323" s="111" t="s">
        <v>69</v>
      </c>
      <c r="D323" s="98" t="s">
        <v>21</v>
      </c>
      <c r="E323" s="98">
        <v>15</v>
      </c>
      <c r="F323" s="99"/>
      <c r="G323" s="99" t="s">
        <v>22</v>
      </c>
      <c r="H323" s="99" t="s">
        <v>22</v>
      </c>
      <c r="I323" s="99" t="s">
        <v>23</v>
      </c>
      <c r="J323" s="100"/>
      <c r="K323" s="101">
        <f aca="true" t="shared" si="107" ref="K323:K354">IF(J323&gt;0,T323/J323,"")</f>
      </c>
      <c r="L323" s="87">
        <f aca="true" t="shared" si="108" ref="L323:L342">IF(AB323&gt;0,Y323/AB323,"")</f>
        <v>0.04126657437149557</v>
      </c>
      <c r="M323" s="87">
        <f aca="true" t="shared" si="109" ref="M323:M342">T323/AB323</f>
        <v>0.406555168732645</v>
      </c>
      <c r="N323" s="87">
        <f aca="true" t="shared" si="110" ref="N323:N342">U323/AB323</f>
        <v>0.2840759490773259</v>
      </c>
      <c r="O323" s="87">
        <f aca="true" t="shared" si="111" ref="O323:O342">V323/AB323</f>
        <v>0.004584138456029752</v>
      </c>
      <c r="P323" s="87">
        <f aca="true" t="shared" si="112" ref="P323:P342">W323/AB323</f>
        <v>0.08937503214862798</v>
      </c>
      <c r="Q323" s="87">
        <f aca="true" t="shared" si="113" ref="Q323:Q342">X323/AB323</f>
        <v>0.08330022002521434</v>
      </c>
      <c r="R323" s="87">
        <f aca="true" t="shared" si="114" ref="R323:R342">Z323/AB323</f>
        <v>0.060011775078383414</v>
      </c>
      <c r="S323" s="87">
        <f aca="true" t="shared" si="115" ref="S323:S342">AA323/AB323</f>
        <v>0.030831142110278063</v>
      </c>
      <c r="T323">
        <v>225804244</v>
      </c>
      <c r="U323" s="102">
        <v>157778230</v>
      </c>
      <c r="V323" s="102">
        <v>2546070</v>
      </c>
      <c r="W323" s="102">
        <v>49639663</v>
      </c>
      <c r="X323" s="102">
        <v>46265660</v>
      </c>
      <c r="Y323" s="102">
        <v>22919811</v>
      </c>
      <c r="Z323" s="102">
        <v>33331057</v>
      </c>
      <c r="AA323" s="102">
        <v>17123882</v>
      </c>
      <c r="AB323" s="102">
        <v>555408617</v>
      </c>
    </row>
    <row r="324" spans="1:28" ht="12.75">
      <c r="A324" s="98" t="s">
        <v>29</v>
      </c>
      <c r="B324" s="110" t="s">
        <v>258</v>
      </c>
      <c r="C324" s="111" t="s">
        <v>259</v>
      </c>
      <c r="D324" s="98" t="s">
        <v>21</v>
      </c>
      <c r="E324" s="98">
        <v>15</v>
      </c>
      <c r="F324" s="99"/>
      <c r="G324" s="99" t="s">
        <v>22</v>
      </c>
      <c r="H324" s="99" t="s">
        <v>22</v>
      </c>
      <c r="I324" s="99" t="s">
        <v>23</v>
      </c>
      <c r="J324" s="100"/>
      <c r="K324" s="101">
        <f t="shared" si="107"/>
      </c>
      <c r="L324" s="87">
        <f t="shared" si="108"/>
        <v>0.06768785434370808</v>
      </c>
      <c r="M324" s="87">
        <f t="shared" si="109"/>
        <v>0.37002678711423737</v>
      </c>
      <c r="N324" s="87">
        <f t="shared" si="110"/>
        <v>0.26952374596254486</v>
      </c>
      <c r="O324" s="87">
        <f t="shared" si="111"/>
        <v>0.02937667606105155</v>
      </c>
      <c r="P324" s="87">
        <f t="shared" si="112"/>
        <v>0.08101752241178746</v>
      </c>
      <c r="Q324" s="87">
        <f t="shared" si="113"/>
        <v>0.032247152400979494</v>
      </c>
      <c r="R324" s="87">
        <f t="shared" si="114"/>
        <v>0.09457153938956075</v>
      </c>
      <c r="S324" s="87">
        <f t="shared" si="115"/>
        <v>0.05554872231613048</v>
      </c>
      <c r="T324">
        <v>416336999</v>
      </c>
      <c r="U324" s="102">
        <v>303255633</v>
      </c>
      <c r="V324" s="102">
        <v>33053275</v>
      </c>
      <c r="W324" s="102">
        <v>91157163</v>
      </c>
      <c r="X324" s="102">
        <v>36283002</v>
      </c>
      <c r="Y324" s="102">
        <v>76159238</v>
      </c>
      <c r="Z324" s="102">
        <v>106407515</v>
      </c>
      <c r="AA324" s="102">
        <v>62500849</v>
      </c>
      <c r="AB324" s="102">
        <v>1125153674</v>
      </c>
    </row>
    <row r="325" spans="1:28" ht="12.75">
      <c r="A325" s="98" t="s">
        <v>24</v>
      </c>
      <c r="B325" s="110" t="s">
        <v>19</v>
      </c>
      <c r="C325" s="111" t="s">
        <v>305</v>
      </c>
      <c r="D325" s="98" t="s">
        <v>21</v>
      </c>
      <c r="E325" s="98">
        <v>15</v>
      </c>
      <c r="F325" s="99"/>
      <c r="G325" s="99"/>
      <c r="H325" s="99"/>
      <c r="I325" s="99" t="s">
        <v>23</v>
      </c>
      <c r="J325" s="100"/>
      <c r="K325" s="101">
        <f t="shared" si="107"/>
      </c>
      <c r="L325" s="87">
        <f t="shared" si="108"/>
        <v>0.07203305803305043</v>
      </c>
      <c r="M325" s="87">
        <f t="shared" si="109"/>
        <v>0.3415792595294792</v>
      </c>
      <c r="N325" s="87">
        <f t="shared" si="110"/>
        <v>0.17196492611211622</v>
      </c>
      <c r="O325" s="87">
        <f t="shared" si="111"/>
        <v>0.1251164782639981</v>
      </c>
      <c r="P325" s="87">
        <f t="shared" si="112"/>
        <v>0.0680340682883871</v>
      </c>
      <c r="Q325" s="87">
        <f t="shared" si="113"/>
        <v>0.03376560200949151</v>
      </c>
      <c r="R325" s="87">
        <f t="shared" si="114"/>
        <v>0.11300818438600521</v>
      </c>
      <c r="S325" s="87">
        <f t="shared" si="115"/>
        <v>0.07449842079662966</v>
      </c>
      <c r="T325">
        <v>132351839</v>
      </c>
      <c r="U325" s="102">
        <v>66631312</v>
      </c>
      <c r="V325" s="102">
        <v>48478927</v>
      </c>
      <c r="W325" s="102">
        <v>26361185</v>
      </c>
      <c r="X325" s="102">
        <v>13083170</v>
      </c>
      <c r="Y325" s="102">
        <v>27910675</v>
      </c>
      <c r="Z325" s="102">
        <v>43787322</v>
      </c>
      <c r="AA325" s="102">
        <v>28865930</v>
      </c>
      <c r="AB325" s="102">
        <v>387470361</v>
      </c>
    </row>
    <row r="326" spans="1:28" ht="12.75">
      <c r="A326" s="98" t="s">
        <v>29</v>
      </c>
      <c r="B326" s="110" t="s">
        <v>40</v>
      </c>
      <c r="C326" s="111" t="s">
        <v>41</v>
      </c>
      <c r="D326" s="98" t="s">
        <v>21</v>
      </c>
      <c r="E326" s="98">
        <v>15</v>
      </c>
      <c r="F326" s="99"/>
      <c r="G326" s="99"/>
      <c r="H326" s="99"/>
      <c r="I326" s="99" t="s">
        <v>23</v>
      </c>
      <c r="J326" s="100"/>
      <c r="K326" s="101">
        <f t="shared" si="107"/>
      </c>
      <c r="L326" s="87">
        <f t="shared" si="108"/>
        <v>0.0934686068642072</v>
      </c>
      <c r="M326" s="87">
        <f t="shared" si="109"/>
        <v>0.4116066416668604</v>
      </c>
      <c r="N326" s="87">
        <f t="shared" si="110"/>
        <v>0.15206314831483814</v>
      </c>
      <c r="O326" s="87">
        <f t="shared" si="111"/>
        <v>0.04595956408663795</v>
      </c>
      <c r="P326" s="87">
        <f t="shared" si="112"/>
        <v>0.1308354563239656</v>
      </c>
      <c r="Q326" s="87">
        <f t="shared" si="113"/>
        <v>0.04687131521345605</v>
      </c>
      <c r="R326" s="87">
        <f t="shared" si="114"/>
        <v>0.06022871833367102</v>
      </c>
      <c r="S326" s="87">
        <f t="shared" si="115"/>
        <v>0.05896654919636363</v>
      </c>
      <c r="T326">
        <v>247844000</v>
      </c>
      <c r="U326" s="102">
        <v>91563000</v>
      </c>
      <c r="V326" s="102">
        <v>27674000</v>
      </c>
      <c r="W326" s="102">
        <v>78781000</v>
      </c>
      <c r="X326" s="102">
        <v>28223000</v>
      </c>
      <c r="Y326" s="102">
        <v>56281000</v>
      </c>
      <c r="Z326" s="102">
        <v>36266000</v>
      </c>
      <c r="AA326" s="102">
        <v>35506000</v>
      </c>
      <c r="AB326" s="102">
        <v>602138000</v>
      </c>
    </row>
    <row r="327" spans="1:28" ht="12.75">
      <c r="A327" s="98" t="s">
        <v>29</v>
      </c>
      <c r="B327" s="110" t="s">
        <v>44</v>
      </c>
      <c r="C327" s="111" t="s">
        <v>45</v>
      </c>
      <c r="D327" s="98" t="s">
        <v>21</v>
      </c>
      <c r="E327" s="98">
        <v>16</v>
      </c>
      <c r="F327" s="99"/>
      <c r="G327" s="99"/>
      <c r="H327" s="99"/>
      <c r="I327" s="99" t="s">
        <v>23</v>
      </c>
      <c r="J327" s="100"/>
      <c r="K327" s="101">
        <f t="shared" si="107"/>
      </c>
      <c r="L327" s="87">
        <f t="shared" si="108"/>
        <v>0.1313696221670976</v>
      </c>
      <c r="M327" s="87">
        <f t="shared" si="109"/>
        <v>0.4178301028806166</v>
      </c>
      <c r="N327" s="87">
        <f t="shared" si="110"/>
        <v>0.08367530248900368</v>
      </c>
      <c r="O327" s="87">
        <f t="shared" si="111"/>
        <v>0.09043510076026448</v>
      </c>
      <c r="P327" s="87">
        <f t="shared" si="112"/>
        <v>0.09081055486417734</v>
      </c>
      <c r="Q327" s="87">
        <f t="shared" si="113"/>
        <v>0.0801135699608357</v>
      </c>
      <c r="R327" s="87">
        <f t="shared" si="114"/>
        <v>0.06475074126940206</v>
      </c>
      <c r="S327" s="87">
        <f t="shared" si="115"/>
        <v>0.04101500560860253</v>
      </c>
      <c r="T327">
        <v>90284592</v>
      </c>
      <c r="U327" s="102">
        <v>18080532</v>
      </c>
      <c r="V327" s="102">
        <v>19541187</v>
      </c>
      <c r="W327" s="102">
        <v>19622315</v>
      </c>
      <c r="X327" s="102">
        <v>17310914</v>
      </c>
      <c r="Y327" s="102">
        <v>28386305</v>
      </c>
      <c r="Z327" s="102">
        <v>13991319</v>
      </c>
      <c r="AA327" s="102">
        <v>8862509</v>
      </c>
      <c r="AB327" s="102">
        <v>216079673</v>
      </c>
    </row>
    <row r="328" spans="1:28" ht="12.75">
      <c r="A328" s="98" t="s">
        <v>29</v>
      </c>
      <c r="B328" s="110" t="s">
        <v>70</v>
      </c>
      <c r="C328" s="111" t="s">
        <v>71</v>
      </c>
      <c r="D328" s="98" t="s">
        <v>21</v>
      </c>
      <c r="E328" s="98">
        <v>16</v>
      </c>
      <c r="F328" s="99"/>
      <c r="G328" s="99"/>
      <c r="H328" s="99"/>
      <c r="I328" s="99" t="s">
        <v>23</v>
      </c>
      <c r="J328" s="100"/>
      <c r="K328" s="101">
        <f t="shared" si="107"/>
      </c>
      <c r="L328" s="87">
        <f t="shared" si="108"/>
        <v>0.07930741102974721</v>
      </c>
      <c r="M328" s="87">
        <f t="shared" si="109"/>
        <v>0.42122561609570014</v>
      </c>
      <c r="N328" s="87">
        <f t="shared" si="110"/>
        <v>0.2721542907639514</v>
      </c>
      <c r="O328" s="87">
        <f t="shared" si="111"/>
        <v>0</v>
      </c>
      <c r="P328" s="87">
        <f t="shared" si="112"/>
        <v>0.0691682362139695</v>
      </c>
      <c r="Q328" s="87">
        <f t="shared" si="113"/>
        <v>0.04194691057638992</v>
      </c>
      <c r="R328" s="87">
        <f t="shared" si="114"/>
        <v>0.1058774411352177</v>
      </c>
      <c r="S328" s="87">
        <f t="shared" si="115"/>
        <v>0.010320094185024081</v>
      </c>
      <c r="T328">
        <v>35603607</v>
      </c>
      <c r="U328" s="102">
        <v>23003526</v>
      </c>
      <c r="V328" s="102">
        <v>0</v>
      </c>
      <c r="W328" s="102">
        <v>5846365</v>
      </c>
      <c r="X328" s="102">
        <v>3545514</v>
      </c>
      <c r="Y328" s="102">
        <v>6703367</v>
      </c>
      <c r="Z328" s="102">
        <v>8949168</v>
      </c>
      <c r="AA328" s="102">
        <v>872294</v>
      </c>
      <c r="AB328" s="102">
        <v>84523841</v>
      </c>
    </row>
    <row r="329" spans="1:28" ht="12.75">
      <c r="A329" s="98" t="s">
        <v>29</v>
      </c>
      <c r="B329" s="110" t="s">
        <v>182</v>
      </c>
      <c r="C329" s="111" t="s">
        <v>183</v>
      </c>
      <c r="D329" s="98" t="s">
        <v>21</v>
      </c>
      <c r="E329" s="98">
        <v>16</v>
      </c>
      <c r="F329" s="99"/>
      <c r="G329" s="99"/>
      <c r="H329" s="99"/>
      <c r="I329" s="99" t="s">
        <v>23</v>
      </c>
      <c r="J329" s="100"/>
      <c r="K329" s="101">
        <f t="shared" si="107"/>
      </c>
      <c r="L329" s="87">
        <f t="shared" si="108"/>
        <v>0.05520020501335017</v>
      </c>
      <c r="M329" s="87">
        <f t="shared" si="109"/>
        <v>0.2885098995120815</v>
      </c>
      <c r="N329" s="87">
        <f t="shared" si="110"/>
        <v>0.3532345368146078</v>
      </c>
      <c r="O329" s="87">
        <f t="shared" si="111"/>
        <v>0.12130338548733721</v>
      </c>
      <c r="P329" s="87">
        <f t="shared" si="112"/>
        <v>0.0509520254500992</v>
      </c>
      <c r="Q329" s="87">
        <f t="shared" si="113"/>
        <v>0.025444300338958607</v>
      </c>
      <c r="R329" s="87">
        <f t="shared" si="114"/>
        <v>0.056139075870497476</v>
      </c>
      <c r="S329" s="87">
        <f t="shared" si="115"/>
        <v>0.049216571513068026</v>
      </c>
      <c r="T329">
        <v>79554872</v>
      </c>
      <c r="U329" s="102">
        <v>97402302</v>
      </c>
      <c r="V329" s="102">
        <v>33448680</v>
      </c>
      <c r="W329" s="102">
        <v>14049715</v>
      </c>
      <c r="X329" s="102">
        <v>7016113</v>
      </c>
      <c r="Y329" s="102">
        <v>15221125</v>
      </c>
      <c r="Z329" s="102">
        <v>15480013</v>
      </c>
      <c r="AA329" s="102">
        <v>13571174</v>
      </c>
      <c r="AB329" s="102">
        <v>275743994</v>
      </c>
    </row>
    <row r="330" spans="1:28" ht="12.75">
      <c r="A330" s="98" t="s">
        <v>29</v>
      </c>
      <c r="B330" s="110" t="s">
        <v>226</v>
      </c>
      <c r="C330" s="111" t="s">
        <v>227</v>
      </c>
      <c r="D330" s="98" t="s">
        <v>21</v>
      </c>
      <c r="E330" s="98">
        <v>16</v>
      </c>
      <c r="F330" s="99"/>
      <c r="G330" s="99" t="s">
        <v>22</v>
      </c>
      <c r="H330" s="99"/>
      <c r="I330" s="99" t="s">
        <v>23</v>
      </c>
      <c r="J330" s="100"/>
      <c r="K330" s="101">
        <f t="shared" si="107"/>
      </c>
      <c r="L330" s="87">
        <f t="shared" si="108"/>
        <v>0.06347252867734729</v>
      </c>
      <c r="M330" s="87">
        <f t="shared" si="109"/>
        <v>0.3676182383817342</v>
      </c>
      <c r="N330" s="87">
        <f t="shared" si="110"/>
        <v>0.15966395767949895</v>
      </c>
      <c r="O330" s="87">
        <f t="shared" si="111"/>
        <v>0.17340715665985992</v>
      </c>
      <c r="P330" s="87">
        <f t="shared" si="112"/>
        <v>0.09907766524593309</v>
      </c>
      <c r="Q330" s="87">
        <f t="shared" si="113"/>
        <v>0.03164170104293722</v>
      </c>
      <c r="R330" s="87">
        <f t="shared" si="114"/>
        <v>0.057563007935093946</v>
      </c>
      <c r="S330" s="87">
        <f t="shared" si="115"/>
        <v>0.047555744377595355</v>
      </c>
      <c r="T330">
        <v>134120000</v>
      </c>
      <c r="U330" s="102">
        <v>58251000</v>
      </c>
      <c r="V330" s="102">
        <v>63265000</v>
      </c>
      <c r="W330" s="102">
        <v>36147000</v>
      </c>
      <c r="X330" s="102">
        <v>11544000</v>
      </c>
      <c r="Y330" s="102">
        <v>23157000</v>
      </c>
      <c r="Z330" s="102">
        <v>21001000</v>
      </c>
      <c r="AA330" s="102">
        <v>17350000</v>
      </c>
      <c r="AB330" s="102">
        <v>364835000</v>
      </c>
    </row>
    <row r="331" spans="1:28" ht="12.75">
      <c r="A331" s="98" t="s">
        <v>29</v>
      </c>
      <c r="B331" s="110" t="s">
        <v>250</v>
      </c>
      <c r="C331" s="111" t="s">
        <v>251</v>
      </c>
      <c r="D331" s="98" t="s">
        <v>21</v>
      </c>
      <c r="E331" s="98">
        <v>16</v>
      </c>
      <c r="F331" s="99"/>
      <c r="G331" s="99"/>
      <c r="H331" s="99"/>
      <c r="I331" s="99" t="s">
        <v>23</v>
      </c>
      <c r="J331" s="100"/>
      <c r="K331" s="101">
        <f t="shared" si="107"/>
      </c>
      <c r="L331" s="87">
        <f t="shared" si="108"/>
        <v>0.12488371903005857</v>
      </c>
      <c r="M331" s="87">
        <f t="shared" si="109"/>
        <v>0.36377720635596317</v>
      </c>
      <c r="N331" s="87">
        <f t="shared" si="110"/>
        <v>0.19190689395411437</v>
      </c>
      <c r="O331" s="87">
        <f t="shared" si="111"/>
        <v>0.03717865893425365</v>
      </c>
      <c r="P331" s="87">
        <f t="shared" si="112"/>
        <v>0.11229052018578094</v>
      </c>
      <c r="Q331" s="87">
        <f t="shared" si="113"/>
        <v>0.0415654732035036</v>
      </c>
      <c r="R331" s="87">
        <f t="shared" si="114"/>
        <v>0.05716327918927003</v>
      </c>
      <c r="S331" s="87">
        <f t="shared" si="115"/>
        <v>0.0712342491470557</v>
      </c>
      <c r="T331">
        <v>152977238</v>
      </c>
      <c r="U331" s="102">
        <v>80701556</v>
      </c>
      <c r="V331" s="102">
        <v>15634538</v>
      </c>
      <c r="W331" s="102">
        <v>47220918</v>
      </c>
      <c r="X331" s="102">
        <v>17479301</v>
      </c>
      <c r="Y331" s="102">
        <v>52516667</v>
      </c>
      <c r="Z331" s="102">
        <v>24038561</v>
      </c>
      <c r="AA331" s="102">
        <v>29955749</v>
      </c>
      <c r="AB331" s="102">
        <v>420524528</v>
      </c>
    </row>
    <row r="332" spans="1:28" ht="12.75">
      <c r="A332" s="98" t="s">
        <v>29</v>
      </c>
      <c r="B332" s="110" t="s">
        <v>252</v>
      </c>
      <c r="C332" s="111" t="s">
        <v>253</v>
      </c>
      <c r="D332" s="98" t="s">
        <v>21</v>
      </c>
      <c r="E332" s="98">
        <v>16</v>
      </c>
      <c r="F332" s="99"/>
      <c r="G332" s="99"/>
      <c r="H332" s="99"/>
      <c r="I332" s="99" t="s">
        <v>23</v>
      </c>
      <c r="J332" s="100"/>
      <c r="K332" s="101">
        <f t="shared" si="107"/>
      </c>
      <c r="L332" s="87">
        <f t="shared" si="108"/>
        <v>0.09311411523860444</v>
      </c>
      <c r="M332" s="87">
        <f t="shared" si="109"/>
        <v>0.46112057565796344</v>
      </c>
      <c r="N332" s="87">
        <f t="shared" si="110"/>
        <v>0.05274111520661536</v>
      </c>
      <c r="O332" s="87">
        <f t="shared" si="111"/>
        <v>0.021600503601860905</v>
      </c>
      <c r="P332" s="87">
        <f t="shared" si="112"/>
        <v>0.10600642702826031</v>
      </c>
      <c r="Q332" s="87">
        <f t="shared" si="113"/>
        <v>0.10679910080947233</v>
      </c>
      <c r="R332" s="87">
        <f t="shared" si="114"/>
        <v>0.07494604919782105</v>
      </c>
      <c r="S332" s="87">
        <f t="shared" si="115"/>
        <v>0.08367211325940214</v>
      </c>
      <c r="T332">
        <v>128927225</v>
      </c>
      <c r="U332" s="102">
        <v>14746177</v>
      </c>
      <c r="V332" s="102">
        <v>6039403</v>
      </c>
      <c r="W332" s="102">
        <v>29638917</v>
      </c>
      <c r="X332" s="102">
        <v>29860545</v>
      </c>
      <c r="Y332" s="102">
        <v>26034285</v>
      </c>
      <c r="Z332" s="102">
        <v>20954576</v>
      </c>
      <c r="AA332" s="102">
        <v>23394344</v>
      </c>
      <c r="AB332" s="102">
        <v>279595472</v>
      </c>
    </row>
    <row r="333" spans="1:28" ht="12.75">
      <c r="A333" s="98" t="s">
        <v>29</v>
      </c>
      <c r="B333" s="110" t="s">
        <v>256</v>
      </c>
      <c r="C333" s="111" t="s">
        <v>257</v>
      </c>
      <c r="D333" s="98" t="s">
        <v>21</v>
      </c>
      <c r="E333" s="98">
        <v>16</v>
      </c>
      <c r="F333" s="99"/>
      <c r="G333" s="99"/>
      <c r="H333" s="99"/>
      <c r="I333" s="99" t="s">
        <v>23</v>
      </c>
      <c r="J333" s="100"/>
      <c r="K333" s="101">
        <f t="shared" si="107"/>
      </c>
      <c r="L333" s="87">
        <f t="shared" si="108"/>
        <v>0.10820114373097511</v>
      </c>
      <c r="M333" s="87">
        <f t="shared" si="109"/>
        <v>0.4292207850733091</v>
      </c>
      <c r="N333" s="87">
        <f t="shared" si="110"/>
        <v>0.09664538451982681</v>
      </c>
      <c r="O333" s="87">
        <f t="shared" si="111"/>
        <v>0.05090235350541611</v>
      </c>
      <c r="P333" s="87">
        <f t="shared" si="112"/>
        <v>0.10231882914066028</v>
      </c>
      <c r="Q333" s="87">
        <f t="shared" si="113"/>
        <v>0.06870821177422316</v>
      </c>
      <c r="R333" s="87">
        <f t="shared" si="114"/>
        <v>0.08925568946098443</v>
      </c>
      <c r="S333" s="87">
        <f t="shared" si="115"/>
        <v>0.05474760279460499</v>
      </c>
      <c r="T333">
        <v>85387967</v>
      </c>
      <c r="U333" s="102">
        <v>19226359</v>
      </c>
      <c r="V333" s="102">
        <v>10126370</v>
      </c>
      <c r="W333" s="102">
        <v>20355018</v>
      </c>
      <c r="X333" s="102">
        <v>13668617</v>
      </c>
      <c r="Y333" s="102">
        <v>21525229</v>
      </c>
      <c r="Z333" s="102">
        <v>17756274</v>
      </c>
      <c r="AA333" s="102">
        <v>10891333</v>
      </c>
      <c r="AB333" s="102">
        <v>198937167</v>
      </c>
    </row>
    <row r="334" spans="1:28" ht="12.75">
      <c r="A334" s="98" t="s">
        <v>29</v>
      </c>
      <c r="B334" s="110" t="s">
        <v>260</v>
      </c>
      <c r="C334" s="111" t="s">
        <v>261</v>
      </c>
      <c r="D334" s="98" t="s">
        <v>21</v>
      </c>
      <c r="E334" s="98">
        <v>16</v>
      </c>
      <c r="F334" s="99"/>
      <c r="G334" s="99"/>
      <c r="H334" s="99"/>
      <c r="I334" s="99" t="s">
        <v>23</v>
      </c>
      <c r="J334" s="100"/>
      <c r="K334" s="101">
        <f t="shared" si="107"/>
      </c>
      <c r="L334" s="87">
        <f t="shared" si="108"/>
        <v>0.09274111445929192</v>
      </c>
      <c r="M334" s="87">
        <f t="shared" si="109"/>
        <v>0.43534168303986814</v>
      </c>
      <c r="N334" s="87">
        <f t="shared" si="110"/>
        <v>0.1696855593854428</v>
      </c>
      <c r="O334" s="87">
        <f t="shared" si="111"/>
        <v>0.028680113469481554</v>
      </c>
      <c r="P334" s="87">
        <f t="shared" si="112"/>
        <v>0.08345594688743464</v>
      </c>
      <c r="Q334" s="87">
        <f t="shared" si="113"/>
        <v>0.0375067543269601</v>
      </c>
      <c r="R334" s="87">
        <f t="shared" si="114"/>
        <v>0.07765453800532048</v>
      </c>
      <c r="S334" s="87">
        <f t="shared" si="115"/>
        <v>0.07493429042620035</v>
      </c>
      <c r="T334">
        <v>67781172</v>
      </c>
      <c r="U334" s="102">
        <v>26419446</v>
      </c>
      <c r="V334" s="102">
        <v>4465393</v>
      </c>
      <c r="W334" s="102">
        <v>12993798</v>
      </c>
      <c r="X334" s="102">
        <v>5839670</v>
      </c>
      <c r="Y334" s="102">
        <v>14439466</v>
      </c>
      <c r="Z334" s="102">
        <v>12090539</v>
      </c>
      <c r="AA334" s="102">
        <v>11667006</v>
      </c>
      <c r="AB334" s="102">
        <v>155696490</v>
      </c>
    </row>
    <row r="335" spans="1:28" ht="12.75">
      <c r="A335" s="98" t="s">
        <v>29</v>
      </c>
      <c r="B335" s="110" t="s">
        <v>262</v>
      </c>
      <c r="C335" s="111" t="s">
        <v>263</v>
      </c>
      <c r="D335" s="98" t="s">
        <v>21</v>
      </c>
      <c r="E335" s="98">
        <v>16</v>
      </c>
      <c r="F335" s="99"/>
      <c r="G335" s="99"/>
      <c r="H335" s="99"/>
      <c r="I335" s="99" t="s">
        <v>23</v>
      </c>
      <c r="J335" s="100"/>
      <c r="K335" s="101">
        <f t="shared" si="107"/>
      </c>
      <c r="L335" s="87">
        <f t="shared" si="108"/>
        <v>0.11660112579339695</v>
      </c>
      <c r="M335" s="87">
        <f t="shared" si="109"/>
        <v>0.36697508112118665</v>
      </c>
      <c r="N335" s="87">
        <f t="shared" si="110"/>
        <v>0.14405707501774498</v>
      </c>
      <c r="O335" s="87">
        <f t="shared" si="111"/>
        <v>0.05049547792438268</v>
      </c>
      <c r="P335" s="87">
        <f t="shared" si="112"/>
        <v>0.0506316327556707</v>
      </c>
      <c r="Q335" s="87">
        <f t="shared" si="113"/>
        <v>0.05204202446561546</v>
      </c>
      <c r="R335" s="87">
        <f t="shared" si="114"/>
        <v>0.0985984270651043</v>
      </c>
      <c r="S335" s="87">
        <f t="shared" si="115"/>
        <v>0.12059915585689825</v>
      </c>
      <c r="T335">
        <v>65328141</v>
      </c>
      <c r="U335" s="102">
        <v>25644741</v>
      </c>
      <c r="V335" s="102">
        <v>8989100</v>
      </c>
      <c r="W335" s="102">
        <v>9013338</v>
      </c>
      <c r="X335" s="102">
        <v>9264413</v>
      </c>
      <c r="Y335" s="102">
        <v>20757090</v>
      </c>
      <c r="Z335" s="102">
        <v>17552287</v>
      </c>
      <c r="AA335" s="102">
        <v>21468811</v>
      </c>
      <c r="AB335" s="102">
        <v>178017921</v>
      </c>
    </row>
    <row r="336" spans="1:28" ht="12.75">
      <c r="A336" s="98" t="s">
        <v>29</v>
      </c>
      <c r="B336" s="110" t="s">
        <v>264</v>
      </c>
      <c r="C336" s="111" t="s">
        <v>265</v>
      </c>
      <c r="D336" s="98" t="s">
        <v>21</v>
      </c>
      <c r="E336" s="98">
        <v>16</v>
      </c>
      <c r="F336" s="99"/>
      <c r="G336" s="99"/>
      <c r="H336" s="99"/>
      <c r="I336" s="99" t="s">
        <v>23</v>
      </c>
      <c r="J336" s="100"/>
      <c r="K336" s="101">
        <f t="shared" si="107"/>
      </c>
      <c r="L336" s="87">
        <f t="shared" si="108"/>
        <v>0.06422237614478321</v>
      </c>
      <c r="M336" s="87">
        <f t="shared" si="109"/>
        <v>0.4146304161457822</v>
      </c>
      <c r="N336" s="87">
        <f t="shared" si="110"/>
        <v>0.1370324505472446</v>
      </c>
      <c r="O336" s="87">
        <f t="shared" si="111"/>
        <v>0.025531204063062876</v>
      </c>
      <c r="P336" s="87">
        <f t="shared" si="112"/>
        <v>0.13005446202606122</v>
      </c>
      <c r="Q336" s="87">
        <f t="shared" si="113"/>
        <v>0.0628626507548331</v>
      </c>
      <c r="R336" s="87">
        <f t="shared" si="114"/>
        <v>0.09324874766208288</v>
      </c>
      <c r="S336" s="87">
        <f t="shared" si="115"/>
        <v>0.07241769265614986</v>
      </c>
      <c r="T336">
        <v>138228192</v>
      </c>
      <c r="U336" s="102">
        <v>45683450</v>
      </c>
      <c r="V336" s="102">
        <v>8511513</v>
      </c>
      <c r="W336" s="102">
        <v>43357150</v>
      </c>
      <c r="X336" s="102">
        <v>20956954</v>
      </c>
      <c r="Y336" s="102">
        <v>21410255</v>
      </c>
      <c r="Z336" s="102">
        <v>31086976</v>
      </c>
      <c r="AA336" s="102">
        <v>24142384</v>
      </c>
      <c r="AB336" s="102">
        <v>333376874</v>
      </c>
    </row>
    <row r="337" spans="1:28" ht="12.75">
      <c r="A337" s="98" t="s">
        <v>29</v>
      </c>
      <c r="B337" s="110" t="s">
        <v>268</v>
      </c>
      <c r="C337" s="111" t="s">
        <v>269</v>
      </c>
      <c r="D337" s="98" t="s">
        <v>21</v>
      </c>
      <c r="E337" s="98">
        <v>16</v>
      </c>
      <c r="F337" s="99"/>
      <c r="G337" s="99"/>
      <c r="H337" s="99"/>
      <c r="I337" s="99" t="s">
        <v>23</v>
      </c>
      <c r="J337" s="100"/>
      <c r="K337" s="101">
        <f t="shared" si="107"/>
      </c>
      <c r="L337" s="87">
        <f t="shared" si="108"/>
        <v>0.07292471678321306</v>
      </c>
      <c r="M337" s="87">
        <f t="shared" si="109"/>
        <v>0.2951475455158926</v>
      </c>
      <c r="N337" s="87">
        <f t="shared" si="110"/>
        <v>0.31775130962831377</v>
      </c>
      <c r="O337" s="87">
        <f t="shared" si="111"/>
        <v>0.10711304780891481</v>
      </c>
      <c r="P337" s="87">
        <f t="shared" si="112"/>
        <v>0.06570478153745433</v>
      </c>
      <c r="Q337" s="87">
        <f t="shared" si="113"/>
        <v>0.029872084789319703</v>
      </c>
      <c r="R337" s="87">
        <f t="shared" si="114"/>
        <v>0.06930832667145988</v>
      </c>
      <c r="S337" s="87">
        <f t="shared" si="115"/>
        <v>0.042178187265431856</v>
      </c>
      <c r="T337">
        <v>99056697</v>
      </c>
      <c r="U337" s="102">
        <v>106642917</v>
      </c>
      <c r="V337" s="102">
        <v>35949019</v>
      </c>
      <c r="W337" s="102">
        <v>22051678</v>
      </c>
      <c r="X337" s="102">
        <v>10025596</v>
      </c>
      <c r="Y337" s="102">
        <v>24474815</v>
      </c>
      <c r="Z337" s="102">
        <v>23261091</v>
      </c>
      <c r="AA337" s="102">
        <v>14155740</v>
      </c>
      <c r="AB337" s="102">
        <v>335617553</v>
      </c>
    </row>
    <row r="338" spans="1:28" ht="12.75">
      <c r="A338" s="98" t="s">
        <v>29</v>
      </c>
      <c r="B338" s="110" t="s">
        <v>48</v>
      </c>
      <c r="C338" s="111" t="s">
        <v>49</v>
      </c>
      <c r="D338" s="98" t="s">
        <v>21</v>
      </c>
      <c r="E338" s="98">
        <v>15</v>
      </c>
      <c r="F338" s="99"/>
      <c r="G338" s="99"/>
      <c r="H338" s="99" t="s">
        <v>22</v>
      </c>
      <c r="I338" s="99"/>
      <c r="J338" s="100"/>
      <c r="K338" s="101">
        <f t="shared" si="107"/>
      </c>
      <c r="L338" s="87">
        <f t="shared" si="108"/>
        <v>0.0821140374213</v>
      </c>
      <c r="M338" s="87">
        <f t="shared" si="109"/>
        <v>0.3452720606121252</v>
      </c>
      <c r="N338" s="87">
        <f t="shared" si="110"/>
        <v>0.2867100609912357</v>
      </c>
      <c r="O338" s="87">
        <f t="shared" si="111"/>
        <v>0.03935997032199175</v>
      </c>
      <c r="P338" s="87">
        <f t="shared" si="112"/>
        <v>0.06451875336094494</v>
      </c>
      <c r="Q338" s="87">
        <f t="shared" si="113"/>
        <v>0.0792105064054221</v>
      </c>
      <c r="R338" s="87">
        <f t="shared" si="114"/>
        <v>0.04722692042665391</v>
      </c>
      <c r="S338" s="87">
        <f t="shared" si="115"/>
        <v>0.05558769046032641</v>
      </c>
      <c r="T338">
        <v>424406000</v>
      </c>
      <c r="U338" s="102">
        <v>352422000</v>
      </c>
      <c r="V338" s="102">
        <v>48381000</v>
      </c>
      <c r="W338" s="102">
        <v>79306000</v>
      </c>
      <c r="X338" s="102">
        <v>97365000</v>
      </c>
      <c r="Y338" s="102">
        <v>100934000</v>
      </c>
      <c r="Z338" s="102">
        <v>58051000</v>
      </c>
      <c r="AA338" s="102">
        <v>68328000</v>
      </c>
      <c r="AB338" s="102">
        <v>1229193000</v>
      </c>
    </row>
    <row r="339" spans="1:28" ht="12.75">
      <c r="A339" s="98" t="s">
        <v>29</v>
      </c>
      <c r="B339" s="110" t="s">
        <v>60</v>
      </c>
      <c r="C339" s="111" t="s">
        <v>61</v>
      </c>
      <c r="D339" s="98" t="s">
        <v>21</v>
      </c>
      <c r="E339" s="98">
        <v>15</v>
      </c>
      <c r="F339" s="99"/>
      <c r="G339" s="99"/>
      <c r="H339" s="99" t="s">
        <v>22</v>
      </c>
      <c r="I339" s="99"/>
      <c r="J339" s="100"/>
      <c r="K339" s="101">
        <f t="shared" si="107"/>
      </c>
      <c r="L339" s="87">
        <f t="shared" si="108"/>
        <v>0.07608787043496638</v>
      </c>
      <c r="M339" s="87">
        <f t="shared" si="109"/>
        <v>0.3822459363218856</v>
      </c>
      <c r="N339" s="87">
        <f t="shared" si="110"/>
        <v>0.23321069770507002</v>
      </c>
      <c r="O339" s="87">
        <f t="shared" si="111"/>
        <v>0.015025326264552092</v>
      </c>
      <c r="P339" s="87">
        <f t="shared" si="112"/>
        <v>0.07200430853275826</v>
      </c>
      <c r="Q339" s="87">
        <f t="shared" si="113"/>
        <v>0.09429460274464445</v>
      </c>
      <c r="R339" s="87">
        <f t="shared" si="114"/>
        <v>0.05620635508581843</v>
      </c>
      <c r="S339" s="87">
        <f t="shared" si="115"/>
        <v>0.0709249029103048</v>
      </c>
      <c r="T339">
        <v>168210000</v>
      </c>
      <c r="U339" s="102">
        <v>102626000</v>
      </c>
      <c r="V339" s="102">
        <v>6612000</v>
      </c>
      <c r="W339" s="102">
        <v>31686000</v>
      </c>
      <c r="X339" s="102">
        <v>41495000</v>
      </c>
      <c r="Y339" s="102">
        <v>33483000</v>
      </c>
      <c r="Z339" s="102">
        <v>24734000</v>
      </c>
      <c r="AA339" s="102">
        <v>31211000</v>
      </c>
      <c r="AB339" s="102">
        <v>440057000</v>
      </c>
    </row>
    <row r="340" spans="1:28" ht="12.75">
      <c r="A340" s="98" t="s">
        <v>29</v>
      </c>
      <c r="B340" s="110" t="s">
        <v>108</v>
      </c>
      <c r="C340" s="111" t="s">
        <v>109</v>
      </c>
      <c r="D340" s="98" t="s">
        <v>21</v>
      </c>
      <c r="E340" s="98">
        <v>15</v>
      </c>
      <c r="F340" s="99"/>
      <c r="G340" s="99"/>
      <c r="H340" s="99" t="s">
        <v>22</v>
      </c>
      <c r="I340" s="99"/>
      <c r="J340" s="100"/>
      <c r="K340" s="101">
        <f t="shared" si="107"/>
      </c>
      <c r="L340" s="87">
        <f t="shared" si="108"/>
        <v>0.11271585750388202</v>
      </c>
      <c r="M340" s="87">
        <f t="shared" si="109"/>
        <v>0.42336970085837394</v>
      </c>
      <c r="N340" s="87">
        <f t="shared" si="110"/>
        <v>0.1052054954126918</v>
      </c>
      <c r="O340" s="87">
        <f t="shared" si="111"/>
        <v>0.08552893496952972</v>
      </c>
      <c r="P340" s="87">
        <f t="shared" si="112"/>
        <v>0.07600561288563824</v>
      </c>
      <c r="Q340" s="87">
        <f t="shared" si="113"/>
        <v>0.050561759955258995</v>
      </c>
      <c r="R340" s="87">
        <f t="shared" si="114"/>
        <v>0.08074863060168147</v>
      </c>
      <c r="S340" s="87">
        <f t="shared" si="115"/>
        <v>0.06586400781294378</v>
      </c>
      <c r="T340">
        <v>273165537</v>
      </c>
      <c r="U340" s="102">
        <v>67880426</v>
      </c>
      <c r="V340" s="102">
        <v>55184765</v>
      </c>
      <c r="W340" s="102">
        <v>49040151</v>
      </c>
      <c r="X340" s="102">
        <v>32623332</v>
      </c>
      <c r="Y340" s="102">
        <v>72726243</v>
      </c>
      <c r="Z340" s="102">
        <v>52100429</v>
      </c>
      <c r="AA340" s="102">
        <v>42496610</v>
      </c>
      <c r="AB340" s="102">
        <v>645217493</v>
      </c>
    </row>
    <row r="341" spans="1:28" ht="12.75">
      <c r="A341" s="98" t="s">
        <v>29</v>
      </c>
      <c r="B341" s="110" t="s">
        <v>114</v>
      </c>
      <c r="C341" s="111" t="s">
        <v>115</v>
      </c>
      <c r="D341" s="98" t="s">
        <v>21</v>
      </c>
      <c r="E341" s="98">
        <v>15</v>
      </c>
      <c r="F341" s="99"/>
      <c r="G341" s="99" t="s">
        <v>22</v>
      </c>
      <c r="H341" s="99" t="s">
        <v>22</v>
      </c>
      <c r="I341" s="99"/>
      <c r="J341" s="100"/>
      <c r="K341" s="101">
        <f t="shared" si="107"/>
      </c>
      <c r="L341" s="87">
        <f t="shared" si="108"/>
        <v>0.05806392905607526</v>
      </c>
      <c r="M341" s="87">
        <f t="shared" si="109"/>
        <v>0.3880530413806381</v>
      </c>
      <c r="N341" s="87">
        <f t="shared" si="110"/>
        <v>0.22532340620963773</v>
      </c>
      <c r="O341" s="87">
        <f t="shared" si="111"/>
        <v>0.028083561041109716</v>
      </c>
      <c r="P341" s="87">
        <f t="shared" si="112"/>
        <v>0.11135651937441364</v>
      </c>
      <c r="Q341" s="87">
        <f t="shared" si="113"/>
        <v>0.0415097609055571</v>
      </c>
      <c r="R341" s="87">
        <f t="shared" si="114"/>
        <v>0.07225985449984776</v>
      </c>
      <c r="S341" s="87">
        <f t="shared" si="115"/>
        <v>0.07534992753272064</v>
      </c>
      <c r="T341">
        <v>159449361</v>
      </c>
      <c r="U341" s="102">
        <v>92584439</v>
      </c>
      <c r="V341" s="102">
        <v>11539417</v>
      </c>
      <c r="W341" s="102">
        <v>45755925</v>
      </c>
      <c r="X341" s="102">
        <v>17056186</v>
      </c>
      <c r="Y341" s="102">
        <v>23858224</v>
      </c>
      <c r="Z341" s="102">
        <v>29691270</v>
      </c>
      <c r="AA341" s="102">
        <v>30960968</v>
      </c>
      <c r="AB341" s="102">
        <v>410895790</v>
      </c>
    </row>
    <row r="342" spans="1:28" ht="12.75">
      <c r="A342" s="98" t="s">
        <v>29</v>
      </c>
      <c r="B342" s="110" t="s">
        <v>170</v>
      </c>
      <c r="C342" s="111" t="s">
        <v>171</v>
      </c>
      <c r="D342" s="98" t="s">
        <v>21</v>
      </c>
      <c r="E342" s="98">
        <v>15</v>
      </c>
      <c r="F342" s="99"/>
      <c r="G342" s="99" t="s">
        <v>22</v>
      </c>
      <c r="H342" s="99" t="s">
        <v>22</v>
      </c>
      <c r="I342" s="99"/>
      <c r="J342" s="100"/>
      <c r="K342" s="101">
        <f t="shared" si="107"/>
      </c>
      <c r="L342" s="87">
        <f t="shared" si="108"/>
        <v>0.06700814907426146</v>
      </c>
      <c r="M342" s="87">
        <f t="shared" si="109"/>
        <v>0.30373788542760694</v>
      </c>
      <c r="N342" s="87">
        <f t="shared" si="110"/>
        <v>0.24828255329213308</v>
      </c>
      <c r="O342" s="87">
        <f t="shared" si="111"/>
        <v>0.1477759091900614</v>
      </c>
      <c r="P342" s="87">
        <f t="shared" si="112"/>
        <v>0.10443358449115571</v>
      </c>
      <c r="Q342" s="87">
        <f t="shared" si="113"/>
        <v>0.022780748455561457</v>
      </c>
      <c r="R342" s="87">
        <f t="shared" si="114"/>
        <v>0.07859570553568826</v>
      </c>
      <c r="S342" s="87">
        <f t="shared" si="115"/>
        <v>0.027385464533531675</v>
      </c>
      <c r="T342">
        <v>133046716</v>
      </c>
      <c r="U342" s="102">
        <v>108755542</v>
      </c>
      <c r="V342" s="102">
        <v>64730481</v>
      </c>
      <c r="W342" s="102">
        <v>45745184</v>
      </c>
      <c r="X342" s="102">
        <v>9978682</v>
      </c>
      <c r="Y342" s="102">
        <v>29351670</v>
      </c>
      <c r="Z342" s="102">
        <v>34427383</v>
      </c>
      <c r="AA342" s="102">
        <v>11995692</v>
      </c>
      <c r="AB342" s="102">
        <v>438031350</v>
      </c>
    </row>
    <row r="343" spans="1:28" ht="12.75">
      <c r="A343" s="98" t="s">
        <v>29</v>
      </c>
      <c r="B343" s="110" t="s">
        <v>180</v>
      </c>
      <c r="C343" s="111" t="s">
        <v>181</v>
      </c>
      <c r="D343" s="98" t="s">
        <v>21</v>
      </c>
      <c r="E343" s="98">
        <v>15</v>
      </c>
      <c r="F343" s="99"/>
      <c r="G343" s="99"/>
      <c r="H343" s="99" t="s">
        <v>22</v>
      </c>
      <c r="I343" s="99"/>
      <c r="J343" s="100"/>
      <c r="K343" s="101">
        <f t="shared" si="107"/>
      </c>
      <c r="L343" s="87"/>
      <c r="M343" s="87"/>
      <c r="N343" s="87"/>
      <c r="O343" s="87"/>
      <c r="P343" s="87"/>
      <c r="Q343" s="87"/>
      <c r="R343" s="87"/>
      <c r="S343" s="87"/>
      <c r="U343" s="102"/>
      <c r="V343" s="102"/>
      <c r="W343" s="102"/>
      <c r="X343" s="102"/>
      <c r="Y343" s="102"/>
      <c r="Z343" s="102"/>
      <c r="AA343" s="102"/>
      <c r="AB343" s="102">
        <v>0</v>
      </c>
    </row>
    <row r="344" spans="1:28" ht="12.75">
      <c r="A344" s="98" t="s">
        <v>29</v>
      </c>
      <c r="B344" s="110" t="s">
        <v>232</v>
      </c>
      <c r="C344" s="111" t="s">
        <v>233</v>
      </c>
      <c r="D344" s="98" t="s">
        <v>21</v>
      </c>
      <c r="E344" s="98">
        <v>15</v>
      </c>
      <c r="F344" s="99"/>
      <c r="G344" s="99"/>
      <c r="H344" s="99" t="s">
        <v>22</v>
      </c>
      <c r="I344" s="99"/>
      <c r="J344" s="100"/>
      <c r="K344" s="101">
        <f t="shared" si="107"/>
      </c>
      <c r="L344" s="87">
        <f aca="true" t="shared" si="116" ref="L344:L375">IF(AB344&gt;0,Y344/AB344,"")</f>
      </c>
      <c r="M344" s="87"/>
      <c r="N344" s="87"/>
      <c r="O344" s="87"/>
      <c r="P344" s="87"/>
      <c r="Q344" s="87"/>
      <c r="R344" s="87"/>
      <c r="S344" s="87"/>
      <c r="U344" s="102"/>
      <c r="V344" s="102"/>
      <c r="W344" s="102"/>
      <c r="X344" s="102"/>
      <c r="Y344" s="102"/>
      <c r="Z344" s="102"/>
      <c r="AA344" s="102"/>
      <c r="AB344" s="102">
        <v>0</v>
      </c>
    </row>
    <row r="345" spans="1:28" ht="12.75">
      <c r="A345" s="98" t="s">
        <v>29</v>
      </c>
      <c r="B345" s="110" t="s">
        <v>56</v>
      </c>
      <c r="C345" s="111" t="s">
        <v>57</v>
      </c>
      <c r="D345" s="98" t="s">
        <v>21</v>
      </c>
      <c r="E345" s="98">
        <v>15</v>
      </c>
      <c r="F345" s="99"/>
      <c r="G345" s="99"/>
      <c r="H345" s="99"/>
      <c r="I345" s="99"/>
      <c r="J345" s="100"/>
      <c r="K345" s="101">
        <f t="shared" si="107"/>
      </c>
      <c r="L345" s="87">
        <f t="shared" si="116"/>
        <v>0.09628083383598025</v>
      </c>
      <c r="M345" s="87">
        <f aca="true" t="shared" si="117" ref="M345:M363">T345/AB345</f>
        <v>0.3033313648521902</v>
      </c>
      <c r="N345" s="87">
        <f aca="true" t="shared" si="118" ref="N345:N363">U345/AB345</f>
        <v>0.23071967460059306</v>
      </c>
      <c r="O345" s="87">
        <f aca="true" t="shared" si="119" ref="O345:O363">V345/AB345</f>
        <v>0.020738527807690973</v>
      </c>
      <c r="P345" s="87">
        <f aca="true" t="shared" si="120" ref="P345:P363">W345/AB345</f>
        <v>0.11076022320681368</v>
      </c>
      <c r="Q345" s="87">
        <f aca="true" t="shared" si="121" ref="Q345:Q363">X345/AB345</f>
        <v>0.07934136936811756</v>
      </c>
      <c r="R345" s="87">
        <f aca="true" t="shared" si="122" ref="R345:R363">Z345/AB345</f>
        <v>0.06197557609653347</v>
      </c>
      <c r="S345" s="87">
        <f aca="true" t="shared" si="123" ref="S345:S363">AA345/AB345</f>
        <v>0.09685243023208077</v>
      </c>
      <c r="T345">
        <v>96052000</v>
      </c>
      <c r="U345" s="102">
        <v>73059000</v>
      </c>
      <c r="V345" s="102">
        <v>6567000</v>
      </c>
      <c r="W345" s="102">
        <v>35073000</v>
      </c>
      <c r="X345" s="102">
        <v>25124000</v>
      </c>
      <c r="Y345" s="102">
        <v>30488000</v>
      </c>
      <c r="Z345" s="102">
        <v>19625000</v>
      </c>
      <c r="AA345" s="102">
        <v>30669000</v>
      </c>
      <c r="AB345" s="102">
        <v>316657000</v>
      </c>
    </row>
    <row r="346" spans="1:28" ht="12.75">
      <c r="A346" s="98" t="s">
        <v>29</v>
      </c>
      <c r="B346" s="110" t="s">
        <v>62</v>
      </c>
      <c r="C346" s="111" t="s">
        <v>63</v>
      </c>
      <c r="D346" s="98" t="s">
        <v>21</v>
      </c>
      <c r="E346" s="98">
        <v>15</v>
      </c>
      <c r="F346" s="99"/>
      <c r="G346" s="99"/>
      <c r="H346" s="99"/>
      <c r="I346" s="99"/>
      <c r="J346" s="100"/>
      <c r="K346" s="101">
        <f t="shared" si="107"/>
      </c>
      <c r="L346" s="87">
        <f t="shared" si="116"/>
        <v>0.09152477118807203</v>
      </c>
      <c r="M346" s="87">
        <f t="shared" si="117"/>
        <v>0.3612270969322577</v>
      </c>
      <c r="N346" s="87">
        <f t="shared" si="118"/>
        <v>0.18938802652993367</v>
      </c>
      <c r="O346" s="87">
        <f t="shared" si="119"/>
        <v>0.07341231646920883</v>
      </c>
      <c r="P346" s="87">
        <f t="shared" si="120"/>
        <v>0.0868487828780428</v>
      </c>
      <c r="Q346" s="87">
        <f t="shared" si="121"/>
        <v>0.11090072274819313</v>
      </c>
      <c r="R346" s="87">
        <f t="shared" si="122"/>
        <v>0.06670633323416691</v>
      </c>
      <c r="S346" s="87">
        <f t="shared" si="123"/>
        <v>0.019991950020124948</v>
      </c>
      <c r="T346">
        <v>103208000</v>
      </c>
      <c r="U346" s="102">
        <v>54111000</v>
      </c>
      <c r="V346" s="102">
        <v>20975000</v>
      </c>
      <c r="W346" s="102">
        <v>24814000</v>
      </c>
      <c r="X346" s="102">
        <v>31686000</v>
      </c>
      <c r="Y346" s="102">
        <v>26150000</v>
      </c>
      <c r="Z346" s="102">
        <v>19059000</v>
      </c>
      <c r="AA346" s="102">
        <v>5712000</v>
      </c>
      <c r="AB346" s="102">
        <v>285715000</v>
      </c>
    </row>
    <row r="347" spans="1:28" ht="12.75">
      <c r="A347" s="98" t="s">
        <v>29</v>
      </c>
      <c r="B347" s="110" t="s">
        <v>74</v>
      </c>
      <c r="C347" s="111" t="s">
        <v>75</v>
      </c>
      <c r="D347" s="98" t="s">
        <v>21</v>
      </c>
      <c r="E347" s="98">
        <v>15</v>
      </c>
      <c r="F347" s="99"/>
      <c r="G347" s="99"/>
      <c r="H347" s="99"/>
      <c r="I347" s="99"/>
      <c r="J347" s="100"/>
      <c r="K347" s="101">
        <f t="shared" si="107"/>
      </c>
      <c r="L347" s="87">
        <f t="shared" si="116"/>
        <v>0.1065347942703527</v>
      </c>
      <c r="M347" s="87">
        <f t="shared" si="117"/>
        <v>0.44354286594213554</v>
      </c>
      <c r="N347" s="87">
        <f t="shared" si="118"/>
        <v>0.1182543377243201</v>
      </c>
      <c r="O347" s="87">
        <f t="shared" si="119"/>
        <v>0.05289483291523788</v>
      </c>
      <c r="P347" s="87">
        <f t="shared" si="120"/>
        <v>0.12866914851374692</v>
      </c>
      <c r="Q347" s="87">
        <f t="shared" si="121"/>
        <v>0.053672717145416014</v>
      </c>
      <c r="R347" s="87">
        <f t="shared" si="122"/>
        <v>0.0952567371433281</v>
      </c>
      <c r="S347" s="87">
        <f t="shared" si="123"/>
        <v>0.0011745663454627287</v>
      </c>
      <c r="T347">
        <v>210682856</v>
      </c>
      <c r="U347" s="102">
        <v>56170809</v>
      </c>
      <c r="V347" s="102">
        <v>25125045</v>
      </c>
      <c r="W347" s="102">
        <v>61117844</v>
      </c>
      <c r="X347" s="102">
        <v>25494540</v>
      </c>
      <c r="Y347" s="102">
        <v>50604026</v>
      </c>
      <c r="Z347" s="102">
        <v>45246949</v>
      </c>
      <c r="AA347" s="102">
        <v>557919</v>
      </c>
      <c r="AB347" s="102">
        <v>474999988</v>
      </c>
    </row>
    <row r="348" spans="1:28" ht="12.75">
      <c r="A348" s="98" t="s">
        <v>29</v>
      </c>
      <c r="B348" s="110" t="s">
        <v>88</v>
      </c>
      <c r="C348" s="111" t="s">
        <v>89</v>
      </c>
      <c r="D348" s="98" t="s">
        <v>21</v>
      </c>
      <c r="E348" s="98">
        <v>15</v>
      </c>
      <c r="F348" s="99"/>
      <c r="G348" s="99"/>
      <c r="H348" s="99"/>
      <c r="I348" s="99"/>
      <c r="J348" s="100"/>
      <c r="K348" s="101">
        <f t="shared" si="107"/>
      </c>
      <c r="L348" s="87">
        <f t="shared" si="116"/>
        <v>0.05968777566875793</v>
      </c>
      <c r="M348" s="87">
        <f t="shared" si="117"/>
        <v>0.24051537848553906</v>
      </c>
      <c r="N348" s="87">
        <f t="shared" si="118"/>
        <v>0.4584495177508781</v>
      </c>
      <c r="O348" s="87">
        <f t="shared" si="119"/>
        <v>0.07435854453904944</v>
      </c>
      <c r="P348" s="87">
        <f t="shared" si="120"/>
        <v>0.04793063041674253</v>
      </c>
      <c r="Q348" s="87">
        <f t="shared" si="121"/>
        <v>0.027596167787739788</v>
      </c>
      <c r="R348" s="87">
        <f t="shared" si="122"/>
        <v>0.07833980777686886</v>
      </c>
      <c r="S348" s="87">
        <f t="shared" si="123"/>
        <v>0.013122177574424285</v>
      </c>
      <c r="T348">
        <v>170165975</v>
      </c>
      <c r="U348" s="102">
        <v>324355597</v>
      </c>
      <c r="V348" s="102">
        <v>52609086</v>
      </c>
      <c r="W348" s="102">
        <v>33911189</v>
      </c>
      <c r="X348" s="102">
        <v>19524443</v>
      </c>
      <c r="Y348" s="102">
        <v>42229435</v>
      </c>
      <c r="Z348" s="102">
        <v>55425852</v>
      </c>
      <c r="AA348" s="102">
        <v>9284014</v>
      </c>
      <c r="AB348" s="102">
        <v>707505591</v>
      </c>
    </row>
    <row r="349" spans="1:28" ht="12.75">
      <c r="A349" s="98" t="s">
        <v>29</v>
      </c>
      <c r="B349" s="110" t="s">
        <v>136</v>
      </c>
      <c r="C349" s="111" t="s">
        <v>137</v>
      </c>
      <c r="D349" s="98" t="s">
        <v>21</v>
      </c>
      <c r="E349" s="98">
        <v>15</v>
      </c>
      <c r="F349" s="99"/>
      <c r="G349" s="99"/>
      <c r="H349" s="99"/>
      <c r="I349" s="99"/>
      <c r="J349" s="100"/>
      <c r="K349" s="101">
        <f t="shared" si="107"/>
      </c>
      <c r="L349" s="87">
        <f t="shared" si="116"/>
        <v>0.09081036153319832</v>
      </c>
      <c r="M349" s="87">
        <f t="shared" si="117"/>
        <v>0.3974270665435993</v>
      </c>
      <c r="N349" s="87">
        <f t="shared" si="118"/>
        <v>0.20120357997309052</v>
      </c>
      <c r="O349" s="87">
        <f t="shared" si="119"/>
        <v>0.030978063710295867</v>
      </c>
      <c r="P349" s="87">
        <f t="shared" si="120"/>
        <v>0.08865209145554652</v>
      </c>
      <c r="Q349" s="87">
        <f t="shared" si="121"/>
        <v>0.07839801255470297</v>
      </c>
      <c r="R349" s="87">
        <f t="shared" si="122"/>
        <v>0.10981691440851919</v>
      </c>
      <c r="S349" s="87">
        <f t="shared" si="123"/>
        <v>0.0027139098210472662</v>
      </c>
      <c r="T349">
        <v>173093000</v>
      </c>
      <c r="U349" s="102">
        <v>87631000</v>
      </c>
      <c r="V349" s="102">
        <v>13492000</v>
      </c>
      <c r="W349" s="102">
        <v>38611000</v>
      </c>
      <c r="X349" s="102">
        <v>34145000</v>
      </c>
      <c r="Y349" s="102">
        <v>39551000</v>
      </c>
      <c r="Z349" s="102">
        <v>47829000</v>
      </c>
      <c r="AA349" s="102">
        <v>1182000</v>
      </c>
      <c r="AB349" s="102">
        <v>435534000</v>
      </c>
    </row>
    <row r="350" spans="1:28" ht="12.75">
      <c r="A350" s="98" t="s">
        <v>29</v>
      </c>
      <c r="B350" s="110" t="s">
        <v>166</v>
      </c>
      <c r="C350" s="111" t="s">
        <v>167</v>
      </c>
      <c r="D350" s="98" t="s">
        <v>21</v>
      </c>
      <c r="E350" s="98">
        <v>15</v>
      </c>
      <c r="F350" s="99"/>
      <c r="G350" s="99"/>
      <c r="H350" s="99"/>
      <c r="I350" s="99"/>
      <c r="J350" s="100"/>
      <c r="K350" s="101">
        <f t="shared" si="107"/>
      </c>
      <c r="L350" s="87">
        <f t="shared" si="116"/>
        <v>0.05322968006157283</v>
      </c>
      <c r="M350" s="87">
        <f t="shared" si="117"/>
        <v>0.24868374894033088</v>
      </c>
      <c r="N350" s="87">
        <f t="shared" si="118"/>
        <v>0.3531570316839735</v>
      </c>
      <c r="O350" s="87">
        <f t="shared" si="119"/>
        <v>0.11615623437837733</v>
      </c>
      <c r="P350" s="87">
        <f t="shared" si="120"/>
        <v>0.061797762729206375</v>
      </c>
      <c r="Q350" s="87">
        <f t="shared" si="121"/>
        <v>0.059540839355150046</v>
      </c>
      <c r="R350" s="87">
        <f t="shared" si="122"/>
        <v>0.06714932433325338</v>
      </c>
      <c r="S350" s="87">
        <f t="shared" si="123"/>
        <v>0.04028537851813563</v>
      </c>
      <c r="T350">
        <v>52390090</v>
      </c>
      <c r="U350" s="102">
        <v>74399428</v>
      </c>
      <c r="V350" s="102">
        <v>24470580</v>
      </c>
      <c r="W350" s="102">
        <v>13018906</v>
      </c>
      <c r="X350" s="102">
        <v>12543441</v>
      </c>
      <c r="Y350" s="102">
        <v>11213872</v>
      </c>
      <c r="Z350" s="102">
        <v>14146317</v>
      </c>
      <c r="AA350" s="102">
        <v>8486902</v>
      </c>
      <c r="AB350" s="102">
        <v>210669536</v>
      </c>
    </row>
    <row r="351" spans="1:28" ht="12.75">
      <c r="A351" s="98" t="s">
        <v>29</v>
      </c>
      <c r="B351" s="110" t="s">
        <v>186</v>
      </c>
      <c r="C351" s="111" t="s">
        <v>187</v>
      </c>
      <c r="D351" s="98" t="s">
        <v>21</v>
      </c>
      <c r="E351" s="98">
        <v>15</v>
      </c>
      <c r="F351" s="99"/>
      <c r="G351" s="99"/>
      <c r="H351" s="99"/>
      <c r="I351" s="99"/>
      <c r="J351" s="100"/>
      <c r="K351" s="101">
        <f t="shared" si="107"/>
      </c>
      <c r="L351" s="87">
        <f t="shared" si="116"/>
        <v>0.12073258869062445</v>
      </c>
      <c r="M351" s="87">
        <f t="shared" si="117"/>
        <v>0.391399105867931</v>
      </c>
      <c r="N351" s="87">
        <f t="shared" si="118"/>
        <v>0.2084268157006535</v>
      </c>
      <c r="O351" s="87">
        <f t="shared" si="119"/>
        <v>0.038703972660305855</v>
      </c>
      <c r="P351" s="87">
        <f t="shared" si="120"/>
        <v>0.08027822424089884</v>
      </c>
      <c r="Q351" s="87">
        <f t="shared" si="121"/>
        <v>0.05222415929556359</v>
      </c>
      <c r="R351" s="87">
        <f t="shared" si="122"/>
        <v>0.0787444808242842</v>
      </c>
      <c r="S351" s="87">
        <f t="shared" si="123"/>
        <v>0.029490652719738608</v>
      </c>
      <c r="T351">
        <v>100666113</v>
      </c>
      <c r="U351" s="102">
        <v>53606452</v>
      </c>
      <c r="V351" s="102">
        <v>9954490</v>
      </c>
      <c r="W351" s="102">
        <v>20647203</v>
      </c>
      <c r="X351" s="102">
        <v>13431822</v>
      </c>
      <c r="Y351" s="102">
        <v>31051886</v>
      </c>
      <c r="Z351" s="102">
        <v>20252731</v>
      </c>
      <c r="AA351" s="102">
        <v>7584865</v>
      </c>
      <c r="AB351" s="102">
        <v>257195562</v>
      </c>
    </row>
    <row r="352" spans="1:28" ht="12.75">
      <c r="A352" s="98" t="s">
        <v>29</v>
      </c>
      <c r="B352" s="110" t="s">
        <v>230</v>
      </c>
      <c r="C352" s="111" t="s">
        <v>231</v>
      </c>
      <c r="D352" s="98" t="s">
        <v>21</v>
      </c>
      <c r="E352" s="98">
        <v>16</v>
      </c>
      <c r="F352" s="99"/>
      <c r="G352" s="99" t="s">
        <v>22</v>
      </c>
      <c r="H352" s="99" t="s">
        <v>22</v>
      </c>
      <c r="I352" s="99"/>
      <c r="J352" s="100"/>
      <c r="K352" s="101">
        <f t="shared" si="107"/>
      </c>
      <c r="L352" s="87">
        <f t="shared" si="116"/>
        <v>0.09203389622121891</v>
      </c>
      <c r="M352" s="87">
        <f t="shared" si="117"/>
        <v>0.4247499558849577</v>
      </c>
      <c r="N352" s="87">
        <f t="shared" si="118"/>
        <v>0.15935516185735893</v>
      </c>
      <c r="O352" s="87">
        <f t="shared" si="119"/>
        <v>0.07791741730313113</v>
      </c>
      <c r="P352" s="87">
        <f t="shared" si="120"/>
        <v>0.08940073047445045</v>
      </c>
      <c r="Q352" s="87">
        <f t="shared" si="121"/>
        <v>0.05105025952119076</v>
      </c>
      <c r="R352" s="87">
        <f t="shared" si="122"/>
        <v>0.05480265300716664</v>
      </c>
      <c r="S352" s="87">
        <f t="shared" si="123"/>
        <v>0.050689925730525505</v>
      </c>
      <c r="T352">
        <v>123125858</v>
      </c>
      <c r="U352" s="102">
        <v>46193627</v>
      </c>
      <c r="V352" s="102">
        <v>22586580</v>
      </c>
      <c r="W352" s="102">
        <v>25915345</v>
      </c>
      <c r="X352" s="102">
        <v>14798370</v>
      </c>
      <c r="Y352" s="102">
        <v>26678643</v>
      </c>
      <c r="Z352" s="102">
        <v>15886108</v>
      </c>
      <c r="AA352" s="102">
        <v>14693917</v>
      </c>
      <c r="AB352" s="102">
        <v>289878448</v>
      </c>
    </row>
    <row r="353" spans="1:28" ht="12.75">
      <c r="A353" s="98" t="s">
        <v>29</v>
      </c>
      <c r="B353" s="110" t="s">
        <v>32</v>
      </c>
      <c r="C353" s="111" t="s">
        <v>33</v>
      </c>
      <c r="D353" s="98" t="s">
        <v>21</v>
      </c>
      <c r="E353" s="98">
        <v>16</v>
      </c>
      <c r="F353" s="99"/>
      <c r="G353" s="99"/>
      <c r="H353" s="99"/>
      <c r="I353" s="99"/>
      <c r="J353" s="100"/>
      <c r="K353" s="101">
        <f t="shared" si="107"/>
      </c>
      <c r="L353" s="87">
        <f t="shared" si="116"/>
        <v>0.09207711059959636</v>
      </c>
      <c r="M353" s="87">
        <f t="shared" si="117"/>
        <v>0.3202842041521557</v>
      </c>
      <c r="N353" s="87">
        <f t="shared" si="118"/>
        <v>0.36879596269558323</v>
      </c>
      <c r="O353" s="87">
        <f t="shared" si="119"/>
        <v>0.02659953789122021</v>
      </c>
      <c r="P353" s="87">
        <f t="shared" si="120"/>
        <v>0.04296959224381329</v>
      </c>
      <c r="Q353" s="87">
        <f t="shared" si="121"/>
        <v>0.07506545154273758</v>
      </c>
      <c r="R353" s="87">
        <f t="shared" si="122"/>
        <v>0.06764461100822824</v>
      </c>
      <c r="S353" s="87">
        <f t="shared" si="123"/>
        <v>0.006563529866665416</v>
      </c>
      <c r="T353">
        <v>31487061</v>
      </c>
      <c r="U353" s="102">
        <v>36256240</v>
      </c>
      <c r="V353" s="102">
        <v>2614994</v>
      </c>
      <c r="W353" s="102">
        <v>4224330</v>
      </c>
      <c r="X353" s="102">
        <v>7379666</v>
      </c>
      <c r="Y353" s="102">
        <v>9052078</v>
      </c>
      <c r="Z353" s="102">
        <v>6650125</v>
      </c>
      <c r="AA353" s="102">
        <v>645259</v>
      </c>
      <c r="AB353" s="102">
        <v>98309753</v>
      </c>
    </row>
    <row r="354" spans="1:28" ht="12.75">
      <c r="A354" s="98" t="s">
        <v>29</v>
      </c>
      <c r="B354" s="110" t="s">
        <v>34</v>
      </c>
      <c r="C354" s="111" t="s">
        <v>35</v>
      </c>
      <c r="D354" s="98" t="s">
        <v>21</v>
      </c>
      <c r="E354" s="98">
        <v>16</v>
      </c>
      <c r="F354" s="99"/>
      <c r="G354" s="99"/>
      <c r="H354" s="99"/>
      <c r="I354" s="99"/>
      <c r="J354" s="100"/>
      <c r="K354" s="101">
        <f t="shared" si="107"/>
      </c>
      <c r="L354" s="87">
        <f t="shared" si="116"/>
        <v>0.07856011084180534</v>
      </c>
      <c r="M354" s="87">
        <f t="shared" si="117"/>
        <v>0.3995149374948984</v>
      </c>
      <c r="N354" s="87">
        <f t="shared" si="118"/>
        <v>0.08891672472960727</v>
      </c>
      <c r="O354" s="87">
        <f t="shared" si="119"/>
        <v>0.13521111378377268</v>
      </c>
      <c r="P354" s="87">
        <f t="shared" si="120"/>
        <v>0.12453947945804489</v>
      </c>
      <c r="Q354" s="87">
        <f t="shared" si="121"/>
        <v>0.03273016690121961</v>
      </c>
      <c r="R354" s="87">
        <f t="shared" si="122"/>
        <v>0.09710020709571014</v>
      </c>
      <c r="S354" s="87">
        <f t="shared" si="123"/>
        <v>0.04342725969494169</v>
      </c>
      <c r="T354">
        <v>120834648</v>
      </c>
      <c r="U354" s="102">
        <v>26893165</v>
      </c>
      <c r="V354" s="102">
        <v>40895060</v>
      </c>
      <c r="W354" s="102">
        <v>37667388</v>
      </c>
      <c r="X354" s="102">
        <v>9899350</v>
      </c>
      <c r="Y354" s="102">
        <v>23760772</v>
      </c>
      <c r="Z354" s="102">
        <v>29368287</v>
      </c>
      <c r="AA354" s="102">
        <v>13134722</v>
      </c>
      <c r="AB354" s="102">
        <v>302453392</v>
      </c>
    </row>
    <row r="355" spans="1:28" ht="12.75">
      <c r="A355" s="98" t="s">
        <v>29</v>
      </c>
      <c r="B355" s="110" t="s">
        <v>38</v>
      </c>
      <c r="C355" s="111" t="s">
        <v>39</v>
      </c>
      <c r="D355" s="98" t="s">
        <v>21</v>
      </c>
      <c r="E355" s="98">
        <v>16</v>
      </c>
      <c r="F355" s="99"/>
      <c r="G355" s="99"/>
      <c r="H355" s="99"/>
      <c r="I355" s="99"/>
      <c r="J355" s="100"/>
      <c r="K355" s="101">
        <f aca="true" t="shared" si="124" ref="K355:K386">IF(J355&gt;0,T355/J355,"")</f>
      </c>
      <c r="L355" s="87">
        <f t="shared" si="116"/>
        <v>0.05153560877791919</v>
      </c>
      <c r="M355" s="87">
        <f t="shared" si="117"/>
        <v>0.23117259204753415</v>
      </c>
      <c r="N355" s="87">
        <f t="shared" si="118"/>
        <v>0.4151021405287343</v>
      </c>
      <c r="O355" s="87">
        <f t="shared" si="119"/>
        <v>0.051724500865862826</v>
      </c>
      <c r="P355" s="87">
        <f t="shared" si="120"/>
        <v>0.08087511033787505</v>
      </c>
      <c r="Q355" s="87">
        <f t="shared" si="121"/>
        <v>0.05305831659211503</v>
      </c>
      <c r="R355" s="87">
        <f t="shared" si="122"/>
        <v>0.10073524642594173</v>
      </c>
      <c r="S355" s="87">
        <f t="shared" si="123"/>
        <v>0.015796484424017716</v>
      </c>
      <c r="T355">
        <v>53262487</v>
      </c>
      <c r="U355" s="102">
        <v>95640111</v>
      </c>
      <c r="V355" s="102">
        <v>11917397</v>
      </c>
      <c r="W355" s="102">
        <v>18633738</v>
      </c>
      <c r="X355" s="102">
        <v>12224710</v>
      </c>
      <c r="Y355" s="102">
        <v>11873876</v>
      </c>
      <c r="Z355" s="102">
        <v>23209541</v>
      </c>
      <c r="AA355" s="102">
        <v>3639532</v>
      </c>
      <c r="AB355" s="102">
        <v>230401392</v>
      </c>
    </row>
    <row r="356" spans="1:28" ht="12.75">
      <c r="A356" s="98" t="s">
        <v>29</v>
      </c>
      <c r="B356" s="110" t="s">
        <v>46</v>
      </c>
      <c r="C356" s="111" t="s">
        <v>47</v>
      </c>
      <c r="D356" s="98" t="s">
        <v>21</v>
      </c>
      <c r="E356" s="98">
        <v>16</v>
      </c>
      <c r="F356" s="99"/>
      <c r="G356" s="99" t="s">
        <v>22</v>
      </c>
      <c r="H356" s="99"/>
      <c r="I356" s="99"/>
      <c r="J356" s="100"/>
      <c r="K356" s="101">
        <f t="shared" si="124"/>
      </c>
      <c r="L356" s="87">
        <f t="shared" si="116"/>
        <v>0.0774514995223255</v>
      </c>
      <c r="M356" s="87">
        <f t="shared" si="117"/>
        <v>0.2872887900829858</v>
      </c>
      <c r="N356" s="87">
        <f t="shared" si="118"/>
        <v>0.23717364007216915</v>
      </c>
      <c r="O356" s="87">
        <f t="shared" si="119"/>
        <v>0.1568823316858276</v>
      </c>
      <c r="P356" s="87">
        <f t="shared" si="120"/>
        <v>0.06568553146504214</v>
      </c>
      <c r="Q356" s="87">
        <f t="shared" si="121"/>
        <v>0.04256195023526911</v>
      </c>
      <c r="R356" s="87">
        <f t="shared" si="122"/>
        <v>0.07296829979568116</v>
      </c>
      <c r="S356" s="87">
        <f t="shared" si="123"/>
        <v>0.05998795714069956</v>
      </c>
      <c r="T356">
        <v>97930290</v>
      </c>
      <c r="U356" s="102">
        <v>80847162</v>
      </c>
      <c r="V356" s="102">
        <v>53477660</v>
      </c>
      <c r="W356" s="102">
        <v>22390721</v>
      </c>
      <c r="X356" s="102">
        <v>14508412</v>
      </c>
      <c r="Y356" s="102">
        <v>26401475</v>
      </c>
      <c r="Z356" s="102">
        <v>24873253</v>
      </c>
      <c r="AA356" s="102">
        <v>20448546</v>
      </c>
      <c r="AB356" s="102">
        <v>340877519</v>
      </c>
    </row>
    <row r="357" spans="1:28" ht="12.75">
      <c r="A357" s="98" t="s">
        <v>29</v>
      </c>
      <c r="B357" s="110" t="s">
        <v>64</v>
      </c>
      <c r="C357" s="111" t="s">
        <v>65</v>
      </c>
      <c r="D357" s="98" t="s">
        <v>21</v>
      </c>
      <c r="E357" s="98">
        <v>16</v>
      </c>
      <c r="F357" s="99"/>
      <c r="G357" s="99"/>
      <c r="H357" s="99"/>
      <c r="I357" s="99"/>
      <c r="J357" s="100"/>
      <c r="K357" s="101">
        <f t="shared" si="124"/>
      </c>
      <c r="L357" s="87">
        <f t="shared" si="116"/>
        <v>0.08942607938092409</v>
      </c>
      <c r="M357" s="87">
        <f t="shared" si="117"/>
        <v>0.4397764527115442</v>
      </c>
      <c r="N357" s="87">
        <f t="shared" si="118"/>
        <v>0.0006806074564399533</v>
      </c>
      <c r="O357" s="87">
        <f t="shared" si="119"/>
        <v>0.01529129905025764</v>
      </c>
      <c r="P357" s="87">
        <f t="shared" si="120"/>
        <v>0.11967270832490266</v>
      </c>
      <c r="Q357" s="87">
        <f t="shared" si="121"/>
        <v>0.1120212083541886</v>
      </c>
      <c r="R357" s="87">
        <f t="shared" si="122"/>
        <v>0.046334293651456644</v>
      </c>
      <c r="S357" s="87">
        <f t="shared" si="123"/>
        <v>0.1767973510702862</v>
      </c>
      <c r="T357">
        <v>143461442</v>
      </c>
      <c r="U357" s="102">
        <v>222024</v>
      </c>
      <c r="V357" s="102">
        <v>4988243</v>
      </c>
      <c r="W357" s="102">
        <v>39038969</v>
      </c>
      <c r="X357" s="102">
        <v>36542939</v>
      </c>
      <c r="Y357" s="102">
        <v>29172081</v>
      </c>
      <c r="Z357" s="102">
        <v>15114917</v>
      </c>
      <c r="AA357" s="102">
        <v>57673854</v>
      </c>
      <c r="AB357" s="102">
        <v>326214469</v>
      </c>
    </row>
    <row r="358" spans="1:28" ht="12.75">
      <c r="A358" s="98" t="s">
        <v>29</v>
      </c>
      <c r="B358" s="110" t="s">
        <v>76</v>
      </c>
      <c r="C358" s="111" t="s">
        <v>77</v>
      </c>
      <c r="D358" s="98" t="s">
        <v>21</v>
      </c>
      <c r="E358" s="98">
        <v>16</v>
      </c>
      <c r="F358" s="99"/>
      <c r="G358" s="99"/>
      <c r="H358" s="99"/>
      <c r="I358" s="99"/>
      <c r="J358" s="100"/>
      <c r="K358" s="101">
        <f t="shared" si="124"/>
      </c>
      <c r="L358" s="87">
        <f t="shared" si="116"/>
        <v>0.10402636300826588</v>
      </c>
      <c r="M358" s="87">
        <f t="shared" si="117"/>
        <v>0.42172157485316386</v>
      </c>
      <c r="N358" s="87">
        <f t="shared" si="118"/>
        <v>0.22336033223555668</v>
      </c>
      <c r="O358" s="87">
        <f t="shared" si="119"/>
        <v>0.0064537428067346515</v>
      </c>
      <c r="P358" s="87">
        <f t="shared" si="120"/>
        <v>0.10047204146956949</v>
      </c>
      <c r="Q358" s="87">
        <f t="shared" si="121"/>
        <v>0.06506229120350071</v>
      </c>
      <c r="R358" s="87">
        <f t="shared" si="122"/>
        <v>0.0384362512485532</v>
      </c>
      <c r="S358" s="87">
        <f t="shared" si="123"/>
        <v>0.04046740317465552</v>
      </c>
      <c r="T358">
        <v>141599609</v>
      </c>
      <c r="U358" s="102">
        <v>74996722</v>
      </c>
      <c r="V358" s="102">
        <v>2166945</v>
      </c>
      <c r="W358" s="102">
        <v>33735058</v>
      </c>
      <c r="X358" s="102">
        <v>21845681</v>
      </c>
      <c r="Y358" s="102">
        <v>34928477</v>
      </c>
      <c r="Z358" s="102">
        <v>12905572</v>
      </c>
      <c r="AA358" s="102">
        <v>13587563</v>
      </c>
      <c r="AB358" s="102">
        <v>335765627</v>
      </c>
    </row>
    <row r="359" spans="1:28" ht="12.75">
      <c r="A359" s="98" t="s">
        <v>29</v>
      </c>
      <c r="B359" s="110" t="s">
        <v>78</v>
      </c>
      <c r="C359" s="111" t="s">
        <v>79</v>
      </c>
      <c r="D359" s="98" t="s">
        <v>21</v>
      </c>
      <c r="E359" s="98">
        <v>16</v>
      </c>
      <c r="F359" s="99"/>
      <c r="G359" s="99"/>
      <c r="H359" s="99"/>
      <c r="I359" s="99"/>
      <c r="J359" s="100"/>
      <c r="K359" s="101">
        <f t="shared" si="124"/>
      </c>
      <c r="L359" s="87">
        <f t="shared" si="116"/>
        <v>0.1014907651247157</v>
      </c>
      <c r="M359" s="87">
        <f t="shared" si="117"/>
        <v>0.3976559738493657</v>
      </c>
      <c r="N359" s="87">
        <f t="shared" si="118"/>
        <v>0.10104628345112365</v>
      </c>
      <c r="O359" s="87">
        <f t="shared" si="119"/>
        <v>0.00621360172606774</v>
      </c>
      <c r="P359" s="87">
        <f t="shared" si="120"/>
        <v>0.09000385179969717</v>
      </c>
      <c r="Q359" s="87">
        <f t="shared" si="121"/>
        <v>0.0931869208151318</v>
      </c>
      <c r="R359" s="87">
        <f t="shared" si="122"/>
        <v>0.05378657610202869</v>
      </c>
      <c r="S359" s="87">
        <f t="shared" si="123"/>
        <v>0.1566160271318696</v>
      </c>
      <c r="T359">
        <v>103266881</v>
      </c>
      <c r="U359" s="102">
        <v>26240608</v>
      </c>
      <c r="V359" s="102">
        <v>1613604</v>
      </c>
      <c r="W359" s="102">
        <v>23373010</v>
      </c>
      <c r="X359" s="102">
        <v>24199618</v>
      </c>
      <c r="Y359" s="102">
        <v>26356035</v>
      </c>
      <c r="Z359" s="102">
        <v>13967782</v>
      </c>
      <c r="AA359" s="102">
        <v>40671459</v>
      </c>
      <c r="AB359" s="102">
        <v>259688997</v>
      </c>
    </row>
    <row r="360" spans="1:28" ht="12.75">
      <c r="A360" s="98" t="s">
        <v>29</v>
      </c>
      <c r="B360" s="110" t="s">
        <v>80</v>
      </c>
      <c r="C360" s="111" t="s">
        <v>81</v>
      </c>
      <c r="D360" s="98" t="s">
        <v>21</v>
      </c>
      <c r="E360" s="98">
        <v>16</v>
      </c>
      <c r="F360" s="99"/>
      <c r="G360" s="99"/>
      <c r="H360" s="99"/>
      <c r="I360" s="99"/>
      <c r="J360" s="100"/>
      <c r="K360" s="101">
        <f t="shared" si="124"/>
      </c>
      <c r="L360" s="87">
        <f t="shared" si="116"/>
        <v>0.12337464128644486</v>
      </c>
      <c r="M360" s="87">
        <f t="shared" si="117"/>
        <v>0.30461447847327805</v>
      </c>
      <c r="N360" s="87">
        <f t="shared" si="118"/>
        <v>0.18525019437621845</v>
      </c>
      <c r="O360" s="87">
        <f t="shared" si="119"/>
        <v>0.021144270811170002</v>
      </c>
      <c r="P360" s="87">
        <f t="shared" si="120"/>
        <v>0.17296477232578594</v>
      </c>
      <c r="Q360" s="87">
        <f t="shared" si="121"/>
        <v>0.06327498758635401</v>
      </c>
      <c r="R360" s="87">
        <f t="shared" si="122"/>
        <v>0.07273330349356164</v>
      </c>
      <c r="S360" s="87">
        <f t="shared" si="123"/>
        <v>0.05664335164718703</v>
      </c>
      <c r="T360">
        <v>100066894</v>
      </c>
      <c r="U360" s="102">
        <v>60855320</v>
      </c>
      <c r="V360" s="102">
        <v>6945965</v>
      </c>
      <c r="W360" s="102">
        <v>56819517</v>
      </c>
      <c r="X360" s="102">
        <v>20786049</v>
      </c>
      <c r="Y360" s="102">
        <v>40528990</v>
      </c>
      <c r="Z360" s="102">
        <v>23893138</v>
      </c>
      <c r="AA360" s="102">
        <v>18607534</v>
      </c>
      <c r="AB360" s="102">
        <v>328503407</v>
      </c>
    </row>
    <row r="361" spans="1:28" ht="12.75">
      <c r="A361" s="98" t="s">
        <v>29</v>
      </c>
      <c r="B361" s="110" t="s">
        <v>90</v>
      </c>
      <c r="C361" s="111" t="s">
        <v>91</v>
      </c>
      <c r="D361" s="98" t="s">
        <v>21</v>
      </c>
      <c r="E361" s="98">
        <v>16</v>
      </c>
      <c r="F361" s="99"/>
      <c r="G361" s="99"/>
      <c r="H361" s="99"/>
      <c r="I361" s="99"/>
      <c r="J361" s="100"/>
      <c r="K361" s="101">
        <f t="shared" si="124"/>
      </c>
      <c r="L361" s="87">
        <f t="shared" si="116"/>
        <v>0.14952612351913516</v>
      </c>
      <c r="M361" s="87">
        <f t="shared" si="117"/>
        <v>0.34892981465833045</v>
      </c>
      <c r="N361" s="87">
        <f t="shared" si="118"/>
        <v>0.146664601802807</v>
      </c>
      <c r="O361" s="87">
        <f t="shared" si="119"/>
        <v>0.059900332078874685</v>
      </c>
      <c r="P361" s="87">
        <f t="shared" si="120"/>
        <v>0.10122126913317343</v>
      </c>
      <c r="Q361" s="87">
        <f t="shared" si="121"/>
        <v>0.05778411362315699</v>
      </c>
      <c r="R361" s="87">
        <f t="shared" si="122"/>
        <v>0.07132002934325953</v>
      </c>
      <c r="S361" s="87">
        <f t="shared" si="123"/>
        <v>0.06465371584126282</v>
      </c>
      <c r="T361">
        <v>128507016</v>
      </c>
      <c r="U361" s="102">
        <v>54014961</v>
      </c>
      <c r="V361" s="102">
        <v>22060634</v>
      </c>
      <c r="W361" s="102">
        <v>37278681</v>
      </c>
      <c r="X361" s="102">
        <v>21281254</v>
      </c>
      <c r="Y361" s="102">
        <v>55068828</v>
      </c>
      <c r="Z361" s="102">
        <v>26266383</v>
      </c>
      <c r="AA361" s="102">
        <v>23811253</v>
      </c>
      <c r="AB361" s="102">
        <v>368289010</v>
      </c>
    </row>
    <row r="362" spans="1:28" ht="12.75">
      <c r="A362" s="98" t="s">
        <v>29</v>
      </c>
      <c r="B362" s="110" t="s">
        <v>96</v>
      </c>
      <c r="C362" s="111" t="s">
        <v>97</v>
      </c>
      <c r="D362" s="98" t="s">
        <v>21</v>
      </c>
      <c r="E362" s="98">
        <v>16</v>
      </c>
      <c r="F362" s="99"/>
      <c r="G362" s="99"/>
      <c r="H362" s="99"/>
      <c r="I362" s="99"/>
      <c r="J362" s="100"/>
      <c r="K362" s="101">
        <f t="shared" si="124"/>
      </c>
      <c r="L362" s="87">
        <f t="shared" si="116"/>
        <v>0.10228173449299999</v>
      </c>
      <c r="M362" s="87">
        <f t="shared" si="117"/>
        <v>0.27709725760605636</v>
      </c>
      <c r="N362" s="87">
        <f t="shared" si="118"/>
        <v>0.28073293463392096</v>
      </c>
      <c r="O362" s="87">
        <f t="shared" si="119"/>
        <v>0.0778029702561393</v>
      </c>
      <c r="P362" s="87">
        <f t="shared" si="120"/>
        <v>0.03412090925518587</v>
      </c>
      <c r="Q362" s="87">
        <f t="shared" si="121"/>
        <v>0.05223114377195175</v>
      </c>
      <c r="R362" s="87">
        <f t="shared" si="122"/>
        <v>0.13573317955984354</v>
      </c>
      <c r="S362" s="87">
        <f t="shared" si="123"/>
        <v>0.03999987042390217</v>
      </c>
      <c r="T362">
        <v>67490761</v>
      </c>
      <c r="U362" s="102">
        <v>68376279</v>
      </c>
      <c r="V362" s="102">
        <v>18949959</v>
      </c>
      <c r="W362" s="102">
        <v>8310606</v>
      </c>
      <c r="X362" s="102">
        <v>12721597</v>
      </c>
      <c r="Y362" s="102">
        <v>24912091</v>
      </c>
      <c r="Z362" s="102">
        <v>33059640</v>
      </c>
      <c r="AA362" s="102">
        <v>9742506</v>
      </c>
      <c r="AB362" s="102">
        <v>243563439</v>
      </c>
    </row>
    <row r="363" spans="1:28" ht="12.75">
      <c r="A363" s="98" t="s">
        <v>29</v>
      </c>
      <c r="B363" s="110" t="s">
        <v>102</v>
      </c>
      <c r="C363" s="111" t="s">
        <v>103</v>
      </c>
      <c r="D363" s="98" t="s">
        <v>21</v>
      </c>
      <c r="E363" s="98">
        <v>16</v>
      </c>
      <c r="F363" s="99"/>
      <c r="G363" s="99"/>
      <c r="H363" s="99"/>
      <c r="I363" s="99"/>
      <c r="J363" s="100"/>
      <c r="K363" s="101">
        <f t="shared" si="124"/>
      </c>
      <c r="L363" s="87">
        <f t="shared" si="116"/>
        <v>0.22477117405790256</v>
      </c>
      <c r="M363" s="87">
        <f t="shared" si="117"/>
        <v>0.38351916523952373</v>
      </c>
      <c r="N363" s="87">
        <f t="shared" si="118"/>
        <v>0.04887652823134243</v>
      </c>
      <c r="O363" s="87">
        <f t="shared" si="119"/>
        <v>0.07872158574292859</v>
      </c>
      <c r="P363" s="87">
        <f t="shared" si="120"/>
        <v>0.08847378480857278</v>
      </c>
      <c r="Q363" s="87">
        <f t="shared" si="121"/>
        <v>0.03913779567709681</v>
      </c>
      <c r="R363" s="87">
        <f t="shared" si="122"/>
        <v>0.10707837513277503</v>
      </c>
      <c r="S363" s="87">
        <f t="shared" si="123"/>
        <v>0.029421591109858057</v>
      </c>
      <c r="T363">
        <v>105260137</v>
      </c>
      <c r="U363" s="102">
        <v>13414584</v>
      </c>
      <c r="V363" s="102">
        <v>21605817</v>
      </c>
      <c r="W363" s="102">
        <v>24282392</v>
      </c>
      <c r="X363" s="102">
        <v>10741705</v>
      </c>
      <c r="Y363" s="102">
        <v>61690384</v>
      </c>
      <c r="Z363" s="102">
        <v>29388582</v>
      </c>
      <c r="AA363" s="102">
        <v>8075009</v>
      </c>
      <c r="AB363" s="102">
        <v>274458610</v>
      </c>
    </row>
    <row r="364" spans="1:28" ht="12.75">
      <c r="A364" s="98" t="s">
        <v>29</v>
      </c>
      <c r="B364" s="110" t="s">
        <v>118</v>
      </c>
      <c r="C364" s="111" t="s">
        <v>119</v>
      </c>
      <c r="D364" s="98" t="s">
        <v>21</v>
      </c>
      <c r="E364" s="98">
        <v>16</v>
      </c>
      <c r="F364" s="99"/>
      <c r="G364" s="99"/>
      <c r="H364" s="99"/>
      <c r="I364" s="99"/>
      <c r="J364" s="100"/>
      <c r="K364" s="101">
        <f t="shared" si="124"/>
      </c>
      <c r="L364" s="87">
        <f t="shared" si="116"/>
      </c>
      <c r="M364" s="87"/>
      <c r="N364" s="87"/>
      <c r="O364" s="87"/>
      <c r="P364" s="87"/>
      <c r="Q364" s="87"/>
      <c r="R364" s="87"/>
      <c r="S364" s="87"/>
      <c r="U364" s="102"/>
      <c r="V364" s="102"/>
      <c r="W364" s="102"/>
      <c r="X364" s="102"/>
      <c r="Y364" s="102"/>
      <c r="Z364" s="102"/>
      <c r="AA364" s="102"/>
      <c r="AB364" s="102">
        <v>0</v>
      </c>
    </row>
    <row r="365" spans="1:28" ht="12.75">
      <c r="A365" s="98" t="s">
        <v>29</v>
      </c>
      <c r="B365" s="110" t="s">
        <v>126</v>
      </c>
      <c r="C365" s="111" t="s">
        <v>127</v>
      </c>
      <c r="D365" s="98" t="s">
        <v>21</v>
      </c>
      <c r="E365" s="98">
        <v>16</v>
      </c>
      <c r="F365" s="99"/>
      <c r="G365" s="99"/>
      <c r="H365" s="99"/>
      <c r="I365" s="99"/>
      <c r="J365" s="100"/>
      <c r="K365" s="101">
        <f t="shared" si="124"/>
      </c>
      <c r="L365" s="87">
        <f t="shared" si="116"/>
      </c>
      <c r="M365" s="87"/>
      <c r="N365" s="87"/>
      <c r="O365" s="87"/>
      <c r="P365" s="87"/>
      <c r="Q365" s="87"/>
      <c r="R365" s="87"/>
      <c r="S365" s="87"/>
      <c r="U365" s="102"/>
      <c r="V365" s="102"/>
      <c r="W365" s="102"/>
      <c r="X365" s="102"/>
      <c r="Y365" s="102"/>
      <c r="Z365" s="102"/>
      <c r="AA365" s="102"/>
      <c r="AB365" s="102">
        <v>0</v>
      </c>
    </row>
    <row r="366" spans="1:28" ht="12.75">
      <c r="A366" s="98" t="s">
        <v>29</v>
      </c>
      <c r="B366" s="110" t="s">
        <v>128</v>
      </c>
      <c r="C366" s="111" t="s">
        <v>129</v>
      </c>
      <c r="D366" s="98" t="s">
        <v>21</v>
      </c>
      <c r="E366" s="98">
        <v>16</v>
      </c>
      <c r="F366" s="99"/>
      <c r="G366" s="99"/>
      <c r="H366" s="99"/>
      <c r="I366" s="99"/>
      <c r="J366" s="100"/>
      <c r="K366" s="101">
        <f t="shared" si="124"/>
      </c>
      <c r="L366" s="87">
        <f t="shared" si="116"/>
        <v>0.08119524755563799</v>
      </c>
      <c r="M366" s="87">
        <f aca="true" t="shared" si="125" ref="M366:M392">T366/AB366</f>
        <v>0.33717523305269576</v>
      </c>
      <c r="N366" s="87">
        <f aca="true" t="shared" si="126" ref="N366:N392">U366/AB366</f>
        <v>0.2939243357936216</v>
      </c>
      <c r="O366" s="87">
        <f aca="true" t="shared" si="127" ref="O366:O392">V366/AB366</f>
        <v>0.01778584127691206</v>
      </c>
      <c r="P366" s="87">
        <f aca="true" t="shared" si="128" ref="P366:P392">W366/AB366</f>
        <v>0.07908475973481004</v>
      </c>
      <c r="Q366" s="87">
        <f aca="true" t="shared" si="129" ref="Q366:Q392">X366/AB366</f>
        <v>0.06339024663743484</v>
      </c>
      <c r="R366" s="87">
        <f aca="true" t="shared" si="130" ref="R366:R392">Z366/AB366</f>
        <v>0.08439013578579736</v>
      </c>
      <c r="S366" s="87">
        <f aca="true" t="shared" si="131" ref="S366:S392">AA366/AB366</f>
        <v>0.043054200163090334</v>
      </c>
      <c r="T366">
        <v>42042104</v>
      </c>
      <c r="U366" s="102">
        <v>36649185</v>
      </c>
      <c r="V366" s="102">
        <v>2217702</v>
      </c>
      <c r="W366" s="102">
        <v>9861014</v>
      </c>
      <c r="X366" s="102">
        <v>7904078</v>
      </c>
      <c r="Y366" s="102">
        <v>10124169</v>
      </c>
      <c r="Z366" s="102">
        <v>10522537</v>
      </c>
      <c r="AA366" s="102">
        <v>5368393</v>
      </c>
      <c r="AB366" s="102">
        <v>124689182</v>
      </c>
    </row>
    <row r="367" spans="1:28" ht="12.75">
      <c r="A367" s="98" t="s">
        <v>29</v>
      </c>
      <c r="B367" s="110" t="s">
        <v>130</v>
      </c>
      <c r="C367" s="111" t="s">
        <v>131</v>
      </c>
      <c r="D367" s="98" t="s">
        <v>21</v>
      </c>
      <c r="E367" s="98">
        <v>16</v>
      </c>
      <c r="F367" s="99"/>
      <c r="G367" s="99"/>
      <c r="H367" s="99"/>
      <c r="I367" s="99"/>
      <c r="J367" s="100"/>
      <c r="K367" s="101">
        <f t="shared" si="124"/>
      </c>
      <c r="L367" s="87">
        <f t="shared" si="116"/>
        <v>0.0631646148568815</v>
      </c>
      <c r="M367" s="87">
        <f t="shared" si="125"/>
        <v>0.2822493044174258</v>
      </c>
      <c r="N367" s="87">
        <f t="shared" si="126"/>
        <v>0.22347734115943133</v>
      </c>
      <c r="O367" s="87">
        <f t="shared" si="127"/>
        <v>0.11795365323779396</v>
      </c>
      <c r="P367" s="87">
        <f t="shared" si="128"/>
        <v>0.10792487708198346</v>
      </c>
      <c r="Q367" s="87">
        <f t="shared" si="129"/>
        <v>0.08441323322026147</v>
      </c>
      <c r="R367" s="87">
        <f t="shared" si="130"/>
        <v>0.07632351259671456</v>
      </c>
      <c r="S367" s="87">
        <f t="shared" si="131"/>
        <v>0.04449346342950795</v>
      </c>
      <c r="T367">
        <v>59243000</v>
      </c>
      <c r="U367" s="102">
        <v>46907000</v>
      </c>
      <c r="V367" s="102">
        <v>24758000</v>
      </c>
      <c r="W367" s="102">
        <v>22653000</v>
      </c>
      <c r="X367" s="102">
        <v>17718000</v>
      </c>
      <c r="Y367" s="102">
        <v>13258000</v>
      </c>
      <c r="Z367" s="102">
        <v>16020000</v>
      </c>
      <c r="AA367" s="102">
        <v>9339000</v>
      </c>
      <c r="AB367" s="102">
        <v>209896000</v>
      </c>
    </row>
    <row r="368" spans="1:28" ht="12.75">
      <c r="A368" s="98" t="s">
        <v>29</v>
      </c>
      <c r="B368" s="110" t="s">
        <v>132</v>
      </c>
      <c r="C368" s="111" t="s">
        <v>133</v>
      </c>
      <c r="D368" s="98" t="s">
        <v>21</v>
      </c>
      <c r="E368" s="98">
        <v>16</v>
      </c>
      <c r="F368" s="99"/>
      <c r="G368" s="99"/>
      <c r="H368" s="99"/>
      <c r="I368" s="99"/>
      <c r="J368" s="100"/>
      <c r="K368" s="101">
        <f t="shared" si="124"/>
      </c>
      <c r="L368" s="87">
        <f t="shared" si="116"/>
        <v>0.09944008171075107</v>
      </c>
      <c r="M368" s="87">
        <f t="shared" si="125"/>
        <v>0.3593382683089164</v>
      </c>
      <c r="N368" s="87">
        <f t="shared" si="126"/>
        <v>0.17875539978226312</v>
      </c>
      <c r="O368" s="87">
        <f t="shared" si="127"/>
        <v>0.1473352538403743</v>
      </c>
      <c r="P368" s="87">
        <f t="shared" si="128"/>
        <v>0.06932482156719204</v>
      </c>
      <c r="Q368" s="87">
        <f t="shared" si="129"/>
        <v>0.0424708399127479</v>
      </c>
      <c r="R368" s="87">
        <f t="shared" si="130"/>
        <v>0.06461529340761969</v>
      </c>
      <c r="S368" s="87">
        <f t="shared" si="131"/>
        <v>0.0387200414701355</v>
      </c>
      <c r="T368">
        <v>77740895</v>
      </c>
      <c r="U368" s="102">
        <v>38672766</v>
      </c>
      <c r="V368" s="102">
        <v>31875187</v>
      </c>
      <c r="W368" s="102">
        <v>14998051</v>
      </c>
      <c r="X368" s="102">
        <v>9188337</v>
      </c>
      <c r="Y368" s="102">
        <v>21513325</v>
      </c>
      <c r="Z368" s="102">
        <v>13979170</v>
      </c>
      <c r="AA368" s="102">
        <v>8376872</v>
      </c>
      <c r="AB368" s="102">
        <v>216344603</v>
      </c>
    </row>
    <row r="369" spans="1:28" ht="12.75">
      <c r="A369" s="98" t="s">
        <v>29</v>
      </c>
      <c r="B369" s="110" t="s">
        <v>142</v>
      </c>
      <c r="C369" s="111" t="s">
        <v>143</v>
      </c>
      <c r="D369" s="98" t="s">
        <v>21</v>
      </c>
      <c r="E369" s="98">
        <v>16</v>
      </c>
      <c r="F369" s="99"/>
      <c r="G369" s="99"/>
      <c r="H369" s="99"/>
      <c r="I369" s="99"/>
      <c r="J369" s="100"/>
      <c r="K369" s="101">
        <f t="shared" si="124"/>
      </c>
      <c r="L369" s="87">
        <f t="shared" si="116"/>
        <v>0.12130436824065234</v>
      </c>
      <c r="M369" s="87">
        <f t="shared" si="125"/>
        <v>0.41470114097005933</v>
      </c>
      <c r="N369" s="87">
        <f t="shared" si="126"/>
        <v>0.1685317640430094</v>
      </c>
      <c r="O369" s="87">
        <f t="shared" si="127"/>
        <v>0.03955832407305965</v>
      </c>
      <c r="P369" s="87">
        <f t="shared" si="128"/>
        <v>0.08120607891318297</v>
      </c>
      <c r="Q369" s="87">
        <f t="shared" si="129"/>
        <v>0.04671090729813908</v>
      </c>
      <c r="R369" s="87">
        <f t="shared" si="130"/>
        <v>0.0658992377881771</v>
      </c>
      <c r="S369" s="87">
        <f t="shared" si="131"/>
        <v>0.06208817867372013</v>
      </c>
      <c r="T369">
        <v>52993000</v>
      </c>
      <c r="U369" s="102">
        <v>21536000</v>
      </c>
      <c r="V369" s="102">
        <v>5055000</v>
      </c>
      <c r="W369" s="102">
        <v>10377000</v>
      </c>
      <c r="X369" s="102">
        <v>5969000</v>
      </c>
      <c r="Y369" s="102">
        <v>15501000</v>
      </c>
      <c r="Z369" s="102">
        <v>8421000</v>
      </c>
      <c r="AA369" s="102">
        <v>7934000</v>
      </c>
      <c r="AB369" s="102">
        <v>127786000</v>
      </c>
    </row>
    <row r="370" spans="1:28" ht="12.75">
      <c r="A370" s="98" t="s">
        <v>29</v>
      </c>
      <c r="B370" s="110" t="s">
        <v>146</v>
      </c>
      <c r="C370" s="111" t="s">
        <v>147</v>
      </c>
      <c r="D370" s="98" t="s">
        <v>21</v>
      </c>
      <c r="E370" s="98">
        <v>16</v>
      </c>
      <c r="F370" s="99"/>
      <c r="G370" s="99"/>
      <c r="H370" s="99"/>
      <c r="I370" s="99"/>
      <c r="J370" s="100"/>
      <c r="K370" s="101">
        <f t="shared" si="124"/>
      </c>
      <c r="L370" s="87">
        <f t="shared" si="116"/>
        <v>0.09915606929937436</v>
      </c>
      <c r="M370" s="87">
        <f t="shared" si="125"/>
        <v>0.41969856478535084</v>
      </c>
      <c r="N370" s="87">
        <f t="shared" si="126"/>
        <v>0.07180350899916375</v>
      </c>
      <c r="O370" s="87">
        <f t="shared" si="127"/>
        <v>0.037195284269693867</v>
      </c>
      <c r="P370" s="87">
        <f t="shared" si="128"/>
        <v>0.1044663055875853</v>
      </c>
      <c r="Q370" s="87">
        <f t="shared" si="129"/>
        <v>0.0739995475510559</v>
      </c>
      <c r="R370" s="87">
        <f t="shared" si="130"/>
        <v>0.09982156835672558</v>
      </c>
      <c r="S370" s="87">
        <f t="shared" si="131"/>
        <v>0.09385915115105042</v>
      </c>
      <c r="T370">
        <v>125517482</v>
      </c>
      <c r="U370" s="102">
        <v>21473973</v>
      </c>
      <c r="V370" s="102">
        <v>11123837</v>
      </c>
      <c r="W370" s="102">
        <v>31242298</v>
      </c>
      <c r="X370" s="102">
        <v>22130733</v>
      </c>
      <c r="Y370" s="102">
        <v>29654188</v>
      </c>
      <c r="Z370" s="102">
        <v>29853216</v>
      </c>
      <c r="AA370" s="102">
        <v>28070061</v>
      </c>
      <c r="AB370" s="102">
        <v>299065788</v>
      </c>
    </row>
    <row r="371" spans="1:28" ht="12.75">
      <c r="A371" s="98" t="s">
        <v>29</v>
      </c>
      <c r="B371" s="110" t="s">
        <v>150</v>
      </c>
      <c r="C371" s="111" t="s">
        <v>151</v>
      </c>
      <c r="D371" s="98" t="s">
        <v>21</v>
      </c>
      <c r="E371" s="98">
        <v>16</v>
      </c>
      <c r="F371" s="99"/>
      <c r="G371" s="99"/>
      <c r="H371" s="99"/>
      <c r="I371" s="99"/>
      <c r="J371" s="100"/>
      <c r="K371" s="101">
        <f t="shared" si="124"/>
      </c>
      <c r="L371" s="87">
        <f t="shared" si="116"/>
        <v>0.1430589655268191</v>
      </c>
      <c r="M371" s="87">
        <f t="shared" si="125"/>
        <v>0.28530785963752836</v>
      </c>
      <c r="N371" s="87">
        <f t="shared" si="126"/>
        <v>0.1792566235730282</v>
      </c>
      <c r="O371" s="87">
        <f t="shared" si="127"/>
        <v>0.022513002736725893</v>
      </c>
      <c r="P371" s="87">
        <f t="shared" si="128"/>
        <v>0.06685610688591048</v>
      </c>
      <c r="Q371" s="87">
        <f t="shared" si="129"/>
        <v>0.0917055755826803</v>
      </c>
      <c r="R371" s="87">
        <f t="shared" si="130"/>
        <v>0.06077350242863669</v>
      </c>
      <c r="S371" s="87">
        <f t="shared" si="131"/>
        <v>0.15052836362867097</v>
      </c>
      <c r="T371">
        <v>33096316</v>
      </c>
      <c r="U371" s="102">
        <v>20794148</v>
      </c>
      <c r="V371" s="102">
        <v>2611556</v>
      </c>
      <c r="W371" s="102">
        <v>7755450</v>
      </c>
      <c r="X371" s="102">
        <v>10638041</v>
      </c>
      <c r="Y371" s="102">
        <v>16595143</v>
      </c>
      <c r="Z371" s="102">
        <v>7049855</v>
      </c>
      <c r="AA371" s="102">
        <v>17461609</v>
      </c>
      <c r="AB371" s="102">
        <v>116002118</v>
      </c>
    </row>
    <row r="372" spans="1:28" ht="12.75">
      <c r="A372" s="98" t="s">
        <v>29</v>
      </c>
      <c r="B372" s="110" t="s">
        <v>152</v>
      </c>
      <c r="C372" s="111" t="s">
        <v>153</v>
      </c>
      <c r="D372" s="98" t="s">
        <v>21</v>
      </c>
      <c r="E372" s="98">
        <v>16</v>
      </c>
      <c r="F372" s="99"/>
      <c r="G372" s="99"/>
      <c r="H372" s="99"/>
      <c r="I372" s="99"/>
      <c r="J372" s="100"/>
      <c r="K372" s="101">
        <f t="shared" si="124"/>
      </c>
      <c r="L372" s="87">
        <f t="shared" si="116"/>
        <v>0.07883255076434259</v>
      </c>
      <c r="M372" s="87">
        <f t="shared" si="125"/>
        <v>0.39005499940876137</v>
      </c>
      <c r="N372" s="87">
        <f t="shared" si="126"/>
        <v>0.20796691281411686</v>
      </c>
      <c r="O372" s="87">
        <f t="shared" si="127"/>
        <v>0.04383642195210366</v>
      </c>
      <c r="P372" s="87">
        <f t="shared" si="128"/>
        <v>0.09328306261522015</v>
      </c>
      <c r="Q372" s="87">
        <f t="shared" si="129"/>
        <v>0.04927764007104243</v>
      </c>
      <c r="R372" s="87">
        <f t="shared" si="130"/>
        <v>0.07411485530489051</v>
      </c>
      <c r="S372" s="87">
        <f t="shared" si="131"/>
        <v>0.06263355706952242</v>
      </c>
      <c r="T372">
        <v>82172068</v>
      </c>
      <c r="U372" s="102">
        <v>43811953</v>
      </c>
      <c r="V372" s="102">
        <v>9234927</v>
      </c>
      <c r="W372" s="102">
        <v>19651747</v>
      </c>
      <c r="X372" s="102">
        <v>10381217</v>
      </c>
      <c r="Y372" s="102">
        <v>16607488</v>
      </c>
      <c r="Z372" s="102">
        <v>15613621</v>
      </c>
      <c r="AA372" s="102">
        <v>13194880</v>
      </c>
      <c r="AB372" s="102">
        <v>210667901</v>
      </c>
    </row>
    <row r="373" spans="1:28" ht="12.75">
      <c r="A373" s="98" t="s">
        <v>29</v>
      </c>
      <c r="B373" s="110" t="s">
        <v>156</v>
      </c>
      <c r="C373" s="111" t="s">
        <v>157</v>
      </c>
      <c r="D373" s="98" t="s">
        <v>21</v>
      </c>
      <c r="E373" s="98">
        <v>16</v>
      </c>
      <c r="F373" s="99"/>
      <c r="G373" s="99"/>
      <c r="H373" s="99"/>
      <c r="I373" s="99"/>
      <c r="J373" s="100"/>
      <c r="K373" s="101">
        <f t="shared" si="124"/>
      </c>
      <c r="L373" s="87">
        <f t="shared" si="116"/>
        <v>0.08145647709737505</v>
      </c>
      <c r="M373" s="87">
        <f t="shared" si="125"/>
        <v>0.367080739719533</v>
      </c>
      <c r="N373" s="87">
        <f t="shared" si="126"/>
        <v>0.1995947329461365</v>
      </c>
      <c r="O373" s="87">
        <f t="shared" si="127"/>
        <v>0.09658832420082092</v>
      </c>
      <c r="P373" s="87">
        <f t="shared" si="128"/>
        <v>0.0804316431322208</v>
      </c>
      <c r="Q373" s="87">
        <f t="shared" si="129"/>
        <v>0.03547310376049754</v>
      </c>
      <c r="R373" s="87">
        <f t="shared" si="130"/>
        <v>0.06482100900330434</v>
      </c>
      <c r="S373" s="87">
        <f t="shared" si="131"/>
        <v>0.07455397014011186</v>
      </c>
      <c r="T373">
        <v>71456947</v>
      </c>
      <c r="U373" s="102">
        <v>38853660</v>
      </c>
      <c r="V373" s="102">
        <v>18802149</v>
      </c>
      <c r="W373" s="102">
        <v>15657045</v>
      </c>
      <c r="X373" s="102">
        <v>6905292</v>
      </c>
      <c r="Y373" s="102">
        <v>15856542</v>
      </c>
      <c r="Z373" s="102">
        <v>12618236</v>
      </c>
      <c r="AA373" s="102">
        <v>14512881</v>
      </c>
      <c r="AB373" s="102">
        <v>194662752</v>
      </c>
    </row>
    <row r="374" spans="1:28" ht="12.75">
      <c r="A374" s="98" t="s">
        <v>29</v>
      </c>
      <c r="B374" s="110" t="s">
        <v>162</v>
      </c>
      <c r="C374" s="111" t="s">
        <v>163</v>
      </c>
      <c r="D374" s="98" t="s">
        <v>21</v>
      </c>
      <c r="E374" s="98">
        <v>16</v>
      </c>
      <c r="F374" s="99"/>
      <c r="G374" s="99"/>
      <c r="H374" s="99"/>
      <c r="I374" s="99"/>
      <c r="J374" s="100"/>
      <c r="K374" s="101">
        <f t="shared" si="124"/>
      </c>
      <c r="L374" s="87">
        <f t="shared" si="116"/>
        <v>0.06064142843695879</v>
      </c>
      <c r="M374" s="87">
        <f t="shared" si="125"/>
        <v>0.4381829263732737</v>
      </c>
      <c r="N374" s="87">
        <f t="shared" si="126"/>
        <v>0.22833351455621156</v>
      </c>
      <c r="O374" s="87">
        <f t="shared" si="127"/>
        <v>0.020313756062841977</v>
      </c>
      <c r="P374" s="87">
        <f t="shared" si="128"/>
        <v>0.047699362179580554</v>
      </c>
      <c r="Q374" s="87">
        <f t="shared" si="129"/>
        <v>0.08696939451448288</v>
      </c>
      <c r="R374" s="87">
        <f t="shared" si="130"/>
        <v>0.08734038527372187</v>
      </c>
      <c r="S374" s="87">
        <f t="shared" si="131"/>
        <v>0.03051923260292867</v>
      </c>
      <c r="T374">
        <v>45843816</v>
      </c>
      <c r="U374" s="102">
        <v>23888835</v>
      </c>
      <c r="V374" s="102">
        <v>2125277</v>
      </c>
      <c r="W374" s="102">
        <v>4990429</v>
      </c>
      <c r="X374" s="102">
        <v>9098960</v>
      </c>
      <c r="Y374" s="102">
        <v>6344461</v>
      </c>
      <c r="Z374" s="102">
        <v>9137774</v>
      </c>
      <c r="AA374" s="102">
        <v>3193000</v>
      </c>
      <c r="AB374" s="102">
        <v>104622552</v>
      </c>
    </row>
    <row r="375" spans="1:28" ht="12.75">
      <c r="A375" s="98" t="s">
        <v>29</v>
      </c>
      <c r="B375" s="110" t="s">
        <v>164</v>
      </c>
      <c r="C375" s="111" t="s">
        <v>165</v>
      </c>
      <c r="D375" s="98" t="s">
        <v>21</v>
      </c>
      <c r="E375" s="98">
        <v>16</v>
      </c>
      <c r="F375" s="99"/>
      <c r="G375" s="99"/>
      <c r="H375" s="99"/>
      <c r="I375" s="99"/>
      <c r="J375" s="100"/>
      <c r="K375" s="101">
        <f t="shared" si="124"/>
      </c>
      <c r="L375" s="87">
        <f t="shared" si="116"/>
        <v>0.07415882197515154</v>
      </c>
      <c r="M375" s="87">
        <f t="shared" si="125"/>
        <v>0.48366736632422785</v>
      </c>
      <c r="N375" s="87">
        <f t="shared" si="126"/>
        <v>0.06145223028973054</v>
      </c>
      <c r="O375" s="87">
        <f t="shared" si="127"/>
        <v>0.08532757395558234</v>
      </c>
      <c r="P375" s="87">
        <f t="shared" si="128"/>
        <v>0.13875205302772176</v>
      </c>
      <c r="Q375" s="87">
        <f t="shared" si="129"/>
        <v>0.07056144544716286</v>
      </c>
      <c r="R375" s="87">
        <f t="shared" si="130"/>
        <v>0.05858263402922549</v>
      </c>
      <c r="S375" s="87">
        <f t="shared" si="131"/>
        <v>0.027497874951197626</v>
      </c>
      <c r="T375">
        <v>60894030</v>
      </c>
      <c r="U375" s="102">
        <v>7736875</v>
      </c>
      <c r="V375" s="102">
        <v>10742796</v>
      </c>
      <c r="W375" s="102">
        <v>17468972</v>
      </c>
      <c r="X375" s="102">
        <v>8883731</v>
      </c>
      <c r="Y375" s="102">
        <v>9336643</v>
      </c>
      <c r="Z375" s="102">
        <v>7375591</v>
      </c>
      <c r="AA375" s="102">
        <v>3462000</v>
      </c>
      <c r="AB375" s="102">
        <v>125900638</v>
      </c>
    </row>
    <row r="376" spans="1:28" ht="12.75">
      <c r="A376" s="98" t="s">
        <v>29</v>
      </c>
      <c r="B376" s="110" t="s">
        <v>168</v>
      </c>
      <c r="C376" s="111" t="s">
        <v>169</v>
      </c>
      <c r="D376" s="98" t="s">
        <v>21</v>
      </c>
      <c r="E376" s="98">
        <v>16</v>
      </c>
      <c r="F376" s="99"/>
      <c r="G376" s="99"/>
      <c r="H376" s="99"/>
      <c r="I376" s="99"/>
      <c r="J376" s="100"/>
      <c r="K376" s="101">
        <f t="shared" si="124"/>
      </c>
      <c r="L376" s="87">
        <f aca="true" t="shared" si="132" ref="L376:L399">IF(AB376&gt;0,Y376/AB376,"")</f>
        <v>0.07569201510510809</v>
      </c>
      <c r="M376" s="87">
        <f t="shared" si="125"/>
        <v>0.35363517975943637</v>
      </c>
      <c r="N376" s="87">
        <f t="shared" si="126"/>
        <v>0.17714734510562619</v>
      </c>
      <c r="O376" s="87">
        <f t="shared" si="127"/>
        <v>0.04472132285999379</v>
      </c>
      <c r="P376" s="87">
        <f t="shared" si="128"/>
        <v>0.1107235355330566</v>
      </c>
      <c r="Q376" s="87">
        <f t="shared" si="129"/>
        <v>0.08392591595235188</v>
      </c>
      <c r="R376" s="87">
        <f t="shared" si="130"/>
        <v>0.086722845963996</v>
      </c>
      <c r="S376" s="87">
        <f t="shared" si="131"/>
        <v>0.0674318397204311</v>
      </c>
      <c r="T376">
        <v>57847793</v>
      </c>
      <c r="U376" s="102">
        <v>28977838</v>
      </c>
      <c r="V376" s="102">
        <v>7315533</v>
      </c>
      <c r="W376" s="102">
        <v>18112203</v>
      </c>
      <c r="X376" s="102">
        <v>13728637</v>
      </c>
      <c r="Y376" s="102">
        <v>12381732</v>
      </c>
      <c r="Z376" s="102">
        <v>14186160</v>
      </c>
      <c r="AA376" s="102">
        <v>11030529</v>
      </c>
      <c r="AB376" s="102">
        <v>163580425</v>
      </c>
    </row>
    <row r="377" spans="1:28" ht="12.75">
      <c r="A377" s="98" t="s">
        <v>29</v>
      </c>
      <c r="B377" s="110" t="s">
        <v>176</v>
      </c>
      <c r="C377" s="111" t="s">
        <v>177</v>
      </c>
      <c r="D377" s="98" t="s">
        <v>21</v>
      </c>
      <c r="E377" s="98">
        <v>16</v>
      </c>
      <c r="F377" s="99"/>
      <c r="G377" s="99"/>
      <c r="H377" s="99"/>
      <c r="I377" s="99"/>
      <c r="J377" s="100"/>
      <c r="K377" s="101">
        <f t="shared" si="124"/>
      </c>
      <c r="L377" s="87">
        <f t="shared" si="132"/>
        <v>0.054902163276576356</v>
      </c>
      <c r="M377" s="87">
        <f t="shared" si="125"/>
        <v>0.3430241635899851</v>
      </c>
      <c r="N377" s="87">
        <f t="shared" si="126"/>
        <v>0.32235892909408115</v>
      </c>
      <c r="O377" s="87">
        <f t="shared" si="127"/>
        <v>0.06431487175050257</v>
      </c>
      <c r="P377" s="87">
        <f t="shared" si="128"/>
        <v>0.11725172039437474</v>
      </c>
      <c r="Q377" s="87">
        <f t="shared" si="129"/>
        <v>0.0466419117713326</v>
      </c>
      <c r="R377" s="87">
        <f t="shared" si="130"/>
        <v>0.05150624012314743</v>
      </c>
      <c r="S377" s="87">
        <f t="shared" si="131"/>
        <v>0</v>
      </c>
      <c r="T377">
        <v>88341024</v>
      </c>
      <c r="U377" s="102">
        <v>83018985</v>
      </c>
      <c r="V377" s="102">
        <v>16563386</v>
      </c>
      <c r="W377" s="102">
        <v>30196523</v>
      </c>
      <c r="X377" s="102">
        <v>12011965</v>
      </c>
      <c r="Y377" s="102">
        <v>14139276</v>
      </c>
      <c r="Z377" s="102">
        <v>13264704</v>
      </c>
      <c r="AA377" s="102">
        <v>0</v>
      </c>
      <c r="AB377" s="102">
        <v>257535863</v>
      </c>
    </row>
    <row r="378" spans="1:28" ht="12.75">
      <c r="A378" s="98" t="s">
        <v>29</v>
      </c>
      <c r="B378" s="110" t="s">
        <v>178</v>
      </c>
      <c r="C378" s="111" t="s">
        <v>179</v>
      </c>
      <c r="D378" s="98" t="s">
        <v>21</v>
      </c>
      <c r="E378" s="98">
        <v>16</v>
      </c>
      <c r="F378" s="99"/>
      <c r="G378" s="99"/>
      <c r="H378" s="99"/>
      <c r="I378" s="99"/>
      <c r="J378" s="100"/>
      <c r="K378" s="101">
        <f t="shared" si="124"/>
      </c>
      <c r="L378" s="87">
        <f t="shared" si="132"/>
        <v>0.1134393360450306</v>
      </c>
      <c r="M378" s="87">
        <f t="shared" si="125"/>
        <v>0.29406654810327926</v>
      </c>
      <c r="N378" s="87">
        <f t="shared" si="126"/>
        <v>0.3201504933293421</v>
      </c>
      <c r="O378" s="87">
        <f t="shared" si="127"/>
        <v>0.018060373415975536</v>
      </c>
      <c r="P378" s="87">
        <f t="shared" si="128"/>
        <v>0.1042125219371614</v>
      </c>
      <c r="Q378" s="87">
        <f t="shared" si="129"/>
        <v>0.05288396635617146</v>
      </c>
      <c r="R378" s="87">
        <f t="shared" si="130"/>
        <v>0.06640723588831564</v>
      </c>
      <c r="S378" s="87">
        <f t="shared" si="131"/>
        <v>0.030779524924723987</v>
      </c>
      <c r="T378">
        <v>50101000</v>
      </c>
      <c r="U378" s="102">
        <v>54545000</v>
      </c>
      <c r="V378" s="102">
        <v>3077000</v>
      </c>
      <c r="W378" s="102">
        <v>17755000</v>
      </c>
      <c r="X378" s="102">
        <v>9010000</v>
      </c>
      <c r="Y378" s="102">
        <v>19327000</v>
      </c>
      <c r="Z378" s="102">
        <v>11314000</v>
      </c>
      <c r="AA378" s="102">
        <v>5244000</v>
      </c>
      <c r="AB378" s="102">
        <v>170373000</v>
      </c>
    </row>
    <row r="379" spans="1:28" ht="12.75">
      <c r="A379" s="98" t="s">
        <v>29</v>
      </c>
      <c r="B379" s="110" t="s">
        <v>184</v>
      </c>
      <c r="C379" s="111" t="s">
        <v>185</v>
      </c>
      <c r="D379" s="98" t="s">
        <v>21</v>
      </c>
      <c r="E379" s="98">
        <v>16</v>
      </c>
      <c r="F379" s="99"/>
      <c r="G379" s="99"/>
      <c r="H379" s="99"/>
      <c r="I379" s="99"/>
      <c r="J379" s="100"/>
      <c r="K379" s="101">
        <f t="shared" si="124"/>
      </c>
      <c r="L379" s="87">
        <f t="shared" si="132"/>
        <v>0.11407857913020371</v>
      </c>
      <c r="M379" s="87">
        <f t="shared" si="125"/>
        <v>0.48461145270327916</v>
      </c>
      <c r="N379" s="87">
        <f t="shared" si="126"/>
        <v>0.11235354840440993</v>
      </c>
      <c r="O379" s="87">
        <f t="shared" si="127"/>
        <v>0.0029260056380573684</v>
      </c>
      <c r="P379" s="87">
        <f t="shared" si="128"/>
        <v>0.06367620869008725</v>
      </c>
      <c r="Q379" s="87">
        <f t="shared" si="129"/>
        <v>0.12700835193215546</v>
      </c>
      <c r="R379" s="87">
        <f t="shared" si="130"/>
        <v>0.05614102406478297</v>
      </c>
      <c r="S379" s="87">
        <f t="shared" si="131"/>
        <v>0.03920482943702412</v>
      </c>
      <c r="T379">
        <v>53164722</v>
      </c>
      <c r="U379" s="102">
        <v>12325844</v>
      </c>
      <c r="V379" s="102">
        <v>321000</v>
      </c>
      <c r="W379" s="102">
        <v>6985654</v>
      </c>
      <c r="X379" s="102">
        <v>13933562</v>
      </c>
      <c r="Y379" s="102">
        <v>12515090</v>
      </c>
      <c r="Z379" s="102">
        <v>6159000</v>
      </c>
      <c r="AA379" s="102">
        <v>4301000</v>
      </c>
      <c r="AB379" s="102">
        <v>109705872</v>
      </c>
    </row>
    <row r="380" spans="1:28" ht="12.75">
      <c r="A380" s="98" t="s">
        <v>29</v>
      </c>
      <c r="B380" s="110" t="s">
        <v>188</v>
      </c>
      <c r="C380" s="111" t="s">
        <v>189</v>
      </c>
      <c r="D380" s="98" t="s">
        <v>21</v>
      </c>
      <c r="E380" s="98">
        <v>16</v>
      </c>
      <c r="F380" s="99"/>
      <c r="G380" s="99"/>
      <c r="H380" s="99"/>
      <c r="I380" s="99"/>
      <c r="J380" s="100"/>
      <c r="K380" s="101">
        <f t="shared" si="124"/>
      </c>
      <c r="L380" s="87">
        <f t="shared" si="132"/>
        <v>0.11137451894555647</v>
      </c>
      <c r="M380" s="87">
        <f t="shared" si="125"/>
        <v>0.43321546172336184</v>
      </c>
      <c r="N380" s="87">
        <f t="shared" si="126"/>
        <v>0.08067061777245073</v>
      </c>
      <c r="O380" s="87">
        <f t="shared" si="127"/>
        <v>0.023643489722775874</v>
      </c>
      <c r="P380" s="87">
        <f t="shared" si="128"/>
        <v>0.12669742542176715</v>
      </c>
      <c r="Q380" s="87">
        <f t="shared" si="129"/>
        <v>0.054847247602413385</v>
      </c>
      <c r="R380" s="87">
        <f t="shared" si="130"/>
        <v>0.13263520662526251</v>
      </c>
      <c r="S380" s="87">
        <f t="shared" si="131"/>
        <v>0.03691603218641206</v>
      </c>
      <c r="T380">
        <v>73848010</v>
      </c>
      <c r="U380" s="102">
        <v>13751505</v>
      </c>
      <c r="V380" s="102">
        <v>4030384</v>
      </c>
      <c r="W380" s="102">
        <v>21597458</v>
      </c>
      <c r="X380" s="102">
        <v>9349528</v>
      </c>
      <c r="Y380" s="102">
        <v>18985441</v>
      </c>
      <c r="Z380" s="102">
        <v>22609641</v>
      </c>
      <c r="AA380" s="102">
        <v>6292886</v>
      </c>
      <c r="AB380" s="102">
        <v>170464853</v>
      </c>
    </row>
    <row r="381" spans="1:28" ht="12.75">
      <c r="A381" s="98" t="s">
        <v>29</v>
      </c>
      <c r="B381" s="110" t="s">
        <v>194</v>
      </c>
      <c r="C381" s="111" t="s">
        <v>195</v>
      </c>
      <c r="D381" s="98" t="s">
        <v>21</v>
      </c>
      <c r="E381" s="98">
        <v>16</v>
      </c>
      <c r="F381" s="99"/>
      <c r="G381" s="99"/>
      <c r="H381" s="99"/>
      <c r="I381" s="99"/>
      <c r="J381" s="100"/>
      <c r="K381" s="101">
        <f t="shared" si="124"/>
      </c>
      <c r="L381" s="87">
        <f t="shared" si="132"/>
        <v>0.10613497248048964</v>
      </c>
      <c r="M381" s="87">
        <f t="shared" si="125"/>
        <v>0.38586593051207807</v>
      </c>
      <c r="N381" s="87">
        <f t="shared" si="126"/>
        <v>0.1975460526634583</v>
      </c>
      <c r="O381" s="87">
        <f t="shared" si="127"/>
        <v>0.010383139355420408</v>
      </c>
      <c r="P381" s="87">
        <f t="shared" si="128"/>
        <v>0.10112279840304124</v>
      </c>
      <c r="Q381" s="87">
        <f t="shared" si="129"/>
        <v>0.04271330394031034</v>
      </c>
      <c r="R381" s="87">
        <f t="shared" si="130"/>
        <v>0.141547421689283</v>
      </c>
      <c r="S381" s="87">
        <f t="shared" si="131"/>
        <v>0.014686380955919051</v>
      </c>
      <c r="T381">
        <v>18155932</v>
      </c>
      <c r="U381" s="102">
        <v>9295023</v>
      </c>
      <c r="V381" s="102">
        <v>488552</v>
      </c>
      <c r="W381" s="102">
        <v>4758074</v>
      </c>
      <c r="X381" s="102">
        <v>2009765</v>
      </c>
      <c r="Y381" s="102">
        <v>4993909</v>
      </c>
      <c r="Z381" s="102">
        <v>6660151</v>
      </c>
      <c r="AA381" s="102">
        <v>691030</v>
      </c>
      <c r="AB381" s="102">
        <v>47052436</v>
      </c>
    </row>
    <row r="382" spans="1:28" ht="12.75">
      <c r="A382" s="98" t="s">
        <v>29</v>
      </c>
      <c r="B382" s="110" t="s">
        <v>198</v>
      </c>
      <c r="C382" s="111" t="s">
        <v>199</v>
      </c>
      <c r="D382" s="98" t="s">
        <v>21</v>
      </c>
      <c r="E382" s="98">
        <v>16</v>
      </c>
      <c r="F382" s="99"/>
      <c r="G382" s="99"/>
      <c r="H382" s="99"/>
      <c r="I382" s="99"/>
      <c r="J382" s="100"/>
      <c r="K382" s="101">
        <f t="shared" si="124"/>
      </c>
      <c r="L382" s="87">
        <f t="shared" si="132"/>
        <v>0.09276833973463668</v>
      </c>
      <c r="M382" s="87">
        <f t="shared" si="125"/>
        <v>0.4147031377112709</v>
      </c>
      <c r="N382" s="87">
        <f t="shared" si="126"/>
        <v>0.07570942462016486</v>
      </c>
      <c r="O382" s="87">
        <f t="shared" si="127"/>
        <v>0.06755711035655823</v>
      </c>
      <c r="P382" s="87">
        <f t="shared" si="128"/>
        <v>0.1435261927199262</v>
      </c>
      <c r="Q382" s="87">
        <f t="shared" si="129"/>
        <v>0.05289069972883282</v>
      </c>
      <c r="R382" s="87">
        <f t="shared" si="130"/>
        <v>0.10205463444739003</v>
      </c>
      <c r="S382" s="87">
        <f t="shared" si="131"/>
        <v>0.050790460681220284</v>
      </c>
      <c r="T382">
        <v>75442896</v>
      </c>
      <c r="U382" s="102">
        <v>13773077</v>
      </c>
      <c r="V382" s="102">
        <v>12290006</v>
      </c>
      <c r="W382" s="102">
        <v>26110320</v>
      </c>
      <c r="X382" s="102">
        <v>9621889</v>
      </c>
      <c r="Y382" s="102">
        <v>16876439</v>
      </c>
      <c r="Z382" s="102">
        <v>18565804</v>
      </c>
      <c r="AA382" s="102">
        <v>9239813</v>
      </c>
      <c r="AB382" s="102">
        <v>181920244</v>
      </c>
    </row>
    <row r="383" spans="1:28" ht="12.75">
      <c r="A383" s="98" t="s">
        <v>29</v>
      </c>
      <c r="B383" s="110" t="s">
        <v>204</v>
      </c>
      <c r="C383" s="111" t="s">
        <v>205</v>
      </c>
      <c r="D383" s="98" t="s">
        <v>21</v>
      </c>
      <c r="E383" s="98">
        <v>16</v>
      </c>
      <c r="F383" s="99"/>
      <c r="G383" s="99"/>
      <c r="H383" s="99"/>
      <c r="I383" s="99"/>
      <c r="J383" s="100"/>
      <c r="K383" s="101">
        <f t="shared" si="124"/>
      </c>
      <c r="L383" s="87">
        <f t="shared" si="132"/>
        <v>0.04176002877605442</v>
      </c>
      <c r="M383" s="87">
        <f t="shared" si="125"/>
        <v>0.26288927867124195</v>
      </c>
      <c r="N383" s="87">
        <f t="shared" si="126"/>
        <v>0.3661143971328665</v>
      </c>
      <c r="O383" s="87">
        <f t="shared" si="127"/>
        <v>0.11437343352401746</v>
      </c>
      <c r="P383" s="87">
        <f t="shared" si="128"/>
        <v>0.07943175770896732</v>
      </c>
      <c r="Q383" s="87">
        <f t="shared" si="129"/>
        <v>0.044107140161617826</v>
      </c>
      <c r="R383" s="87">
        <f t="shared" si="130"/>
        <v>0.07151266567162272</v>
      </c>
      <c r="S383" s="87">
        <f t="shared" si="131"/>
        <v>0.019811298353611777</v>
      </c>
      <c r="T383">
        <v>45890427</v>
      </c>
      <c r="U383" s="102">
        <v>63909590</v>
      </c>
      <c r="V383" s="102">
        <v>19965233</v>
      </c>
      <c r="W383" s="102">
        <v>13865751</v>
      </c>
      <c r="X383" s="102">
        <v>7699422</v>
      </c>
      <c r="Y383" s="102">
        <v>7289706</v>
      </c>
      <c r="Z383" s="102">
        <v>12483380</v>
      </c>
      <c r="AA383" s="102">
        <v>3458296</v>
      </c>
      <c r="AB383" s="102">
        <v>174561805</v>
      </c>
    </row>
    <row r="384" spans="1:28" ht="12.75">
      <c r="A384" s="98" t="s">
        <v>29</v>
      </c>
      <c r="B384" s="110" t="s">
        <v>206</v>
      </c>
      <c r="C384" s="111" t="s">
        <v>207</v>
      </c>
      <c r="D384" s="98" t="s">
        <v>21</v>
      </c>
      <c r="E384" s="98">
        <v>16</v>
      </c>
      <c r="F384" s="99"/>
      <c r="G384" s="99"/>
      <c r="H384" s="99"/>
      <c r="I384" s="99"/>
      <c r="J384" s="100"/>
      <c r="K384" s="101">
        <f t="shared" si="124"/>
      </c>
      <c r="L384" s="87">
        <f t="shared" si="132"/>
        <v>0.1580200940035093</v>
      </c>
      <c r="M384" s="87">
        <f t="shared" si="125"/>
        <v>0.43238797004629215</v>
      </c>
      <c r="N384" s="87">
        <f t="shared" si="126"/>
        <v>0.06681407487125697</v>
      </c>
      <c r="O384" s="87">
        <f t="shared" si="127"/>
        <v>0.04911797502195306</v>
      </c>
      <c r="P384" s="87">
        <f t="shared" si="128"/>
        <v>0.10017885119996664</v>
      </c>
      <c r="Q384" s="87">
        <f t="shared" si="129"/>
        <v>0.04573974268628847</v>
      </c>
      <c r="R384" s="87">
        <f t="shared" si="130"/>
        <v>0.08384102817473099</v>
      </c>
      <c r="S384" s="87">
        <f t="shared" si="131"/>
        <v>0.06390026399600242</v>
      </c>
      <c r="T384">
        <v>107925344</v>
      </c>
      <c r="U384" s="102">
        <v>16676995</v>
      </c>
      <c r="V384" s="102">
        <v>12259995</v>
      </c>
      <c r="W384" s="102">
        <v>25004944</v>
      </c>
      <c r="X384" s="102">
        <v>11416778</v>
      </c>
      <c r="Y384" s="102">
        <v>39442293</v>
      </c>
      <c r="Z384" s="102">
        <v>20926974</v>
      </c>
      <c r="AA384" s="102">
        <v>15949699</v>
      </c>
      <c r="AB384" s="102">
        <v>249603022</v>
      </c>
    </row>
    <row r="385" spans="1:28" ht="12.75">
      <c r="A385" s="98" t="s">
        <v>29</v>
      </c>
      <c r="B385" s="110" t="s">
        <v>208</v>
      </c>
      <c r="C385" s="111" t="s">
        <v>209</v>
      </c>
      <c r="D385" s="98" t="s">
        <v>21</v>
      </c>
      <c r="E385" s="98">
        <v>16</v>
      </c>
      <c r="F385" s="99"/>
      <c r="G385" s="99"/>
      <c r="H385" s="99"/>
      <c r="I385" s="99"/>
      <c r="J385" s="100"/>
      <c r="K385" s="101">
        <f t="shared" si="124"/>
      </c>
      <c r="L385" s="87">
        <f t="shared" si="132"/>
        <v>0.12356971448806527</v>
      </c>
      <c r="M385" s="87">
        <f t="shared" si="125"/>
        <v>0.44704623105129937</v>
      </c>
      <c r="N385" s="87">
        <f t="shared" si="126"/>
        <v>0.024800727351918902</v>
      </c>
      <c r="O385" s="87">
        <f t="shared" si="127"/>
        <v>0.04251743883824428</v>
      </c>
      <c r="P385" s="87">
        <f t="shared" si="128"/>
        <v>0.11354554164174403</v>
      </c>
      <c r="Q385" s="87">
        <f t="shared" si="129"/>
        <v>0.10913960976801204</v>
      </c>
      <c r="R385" s="87">
        <f t="shared" si="130"/>
        <v>0.07779700650560695</v>
      </c>
      <c r="S385" s="87">
        <f t="shared" si="131"/>
        <v>0.061583730355109195</v>
      </c>
      <c r="T385">
        <v>98631531</v>
      </c>
      <c r="U385" s="102">
        <v>5471769</v>
      </c>
      <c r="V385" s="102">
        <v>9380596</v>
      </c>
      <c r="W385" s="102">
        <v>25051482</v>
      </c>
      <c r="X385" s="102">
        <v>24079404</v>
      </c>
      <c r="Y385" s="102">
        <v>27263109</v>
      </c>
      <c r="Z385" s="102">
        <v>17164305</v>
      </c>
      <c r="AA385" s="102">
        <v>13587180</v>
      </c>
      <c r="AB385" s="102">
        <v>220629376</v>
      </c>
    </row>
    <row r="386" spans="1:28" ht="12.75">
      <c r="A386" s="98" t="s">
        <v>29</v>
      </c>
      <c r="B386" s="110" t="s">
        <v>212</v>
      </c>
      <c r="C386" s="111" t="s">
        <v>213</v>
      </c>
      <c r="D386" s="98" t="s">
        <v>21</v>
      </c>
      <c r="E386" s="98">
        <v>16</v>
      </c>
      <c r="F386" s="99"/>
      <c r="G386" s="99"/>
      <c r="H386" s="99"/>
      <c r="I386" s="99"/>
      <c r="J386" s="100"/>
      <c r="K386" s="101">
        <f t="shared" si="124"/>
      </c>
      <c r="L386" s="87">
        <f t="shared" si="132"/>
        <v>0.09049958673234904</v>
      </c>
      <c r="M386" s="87">
        <f t="shared" si="125"/>
        <v>0.45775692291686965</v>
      </c>
      <c r="N386" s="87">
        <f t="shared" si="126"/>
        <v>0.05943070949682212</v>
      </c>
      <c r="O386" s="87">
        <f t="shared" si="127"/>
        <v>0.04300011121778785</v>
      </c>
      <c r="P386" s="87">
        <f t="shared" si="128"/>
        <v>0.10636460838858373</v>
      </c>
      <c r="Q386" s="87">
        <f t="shared" si="129"/>
        <v>0.083553321177651</v>
      </c>
      <c r="R386" s="87">
        <f t="shared" si="130"/>
        <v>0.07635130512487708</v>
      </c>
      <c r="S386" s="87">
        <f t="shared" si="131"/>
        <v>0.08304343494505954</v>
      </c>
      <c r="T386">
        <v>120763469</v>
      </c>
      <c r="U386" s="102">
        <v>15678755</v>
      </c>
      <c r="V386" s="102">
        <v>11344105</v>
      </c>
      <c r="W386" s="102">
        <v>28060655</v>
      </c>
      <c r="X386" s="102">
        <v>22042679</v>
      </c>
      <c r="Y386" s="102">
        <v>23875213</v>
      </c>
      <c r="Z386" s="102">
        <v>20142674</v>
      </c>
      <c r="AA386" s="102">
        <v>21908163</v>
      </c>
      <c r="AB386" s="102">
        <v>263815713</v>
      </c>
    </row>
    <row r="387" spans="1:28" ht="12.75">
      <c r="A387" s="98" t="s">
        <v>29</v>
      </c>
      <c r="B387" s="110" t="s">
        <v>214</v>
      </c>
      <c r="C387" s="111" t="s">
        <v>215</v>
      </c>
      <c r="D387" s="98" t="s">
        <v>21</v>
      </c>
      <c r="E387" s="98">
        <v>16</v>
      </c>
      <c r="F387" s="99"/>
      <c r="G387" s="99"/>
      <c r="H387" s="99"/>
      <c r="I387" s="99"/>
      <c r="J387" s="100"/>
      <c r="K387" s="101">
        <f aca="true" t="shared" si="133" ref="K387:K399">IF(J387&gt;0,T387/J387,"")</f>
      </c>
      <c r="L387" s="87">
        <f t="shared" si="132"/>
        <v>0.12533607278797654</v>
      </c>
      <c r="M387" s="87">
        <f t="shared" si="125"/>
        <v>0.5171978321071339</v>
      </c>
      <c r="N387" s="87">
        <f t="shared" si="126"/>
        <v>0.02731136146453402</v>
      </c>
      <c r="O387" s="87">
        <f t="shared" si="127"/>
        <v>0.00803003687248634</v>
      </c>
      <c r="P387" s="87">
        <f t="shared" si="128"/>
        <v>0.10670944922388464</v>
      </c>
      <c r="Q387" s="87">
        <f t="shared" si="129"/>
        <v>0.08049794363585917</v>
      </c>
      <c r="R387" s="87">
        <f t="shared" si="130"/>
        <v>0.09394761470909553</v>
      </c>
      <c r="S387" s="87">
        <f t="shared" si="131"/>
        <v>0.04096968919902986</v>
      </c>
      <c r="T387">
        <v>131985962</v>
      </c>
      <c r="U387" s="102">
        <v>6969705</v>
      </c>
      <c r="V387" s="102">
        <v>2049220</v>
      </c>
      <c r="W387" s="102">
        <v>27231648</v>
      </c>
      <c r="X387" s="102">
        <v>20542620</v>
      </c>
      <c r="Y387" s="102">
        <v>31985057</v>
      </c>
      <c r="Z387" s="102">
        <v>23974900</v>
      </c>
      <c r="AA387" s="102">
        <v>10455233</v>
      </c>
      <c r="AB387" s="102">
        <v>255194345</v>
      </c>
    </row>
    <row r="388" spans="1:28" ht="12.75">
      <c r="A388" s="98" t="s">
        <v>29</v>
      </c>
      <c r="B388" s="110" t="s">
        <v>220</v>
      </c>
      <c r="C388" s="111" t="s">
        <v>221</v>
      </c>
      <c r="D388" s="98" t="s">
        <v>21</v>
      </c>
      <c r="E388" s="98">
        <v>16</v>
      </c>
      <c r="F388" s="99"/>
      <c r="G388" s="99"/>
      <c r="H388" s="99"/>
      <c r="I388" s="99"/>
      <c r="J388" s="100"/>
      <c r="K388" s="101">
        <f t="shared" si="133"/>
      </c>
      <c r="L388" s="87">
        <f t="shared" si="132"/>
        <v>0.10397057950777552</v>
      </c>
      <c r="M388" s="87">
        <f t="shared" si="125"/>
        <v>0.4902732124158907</v>
      </c>
      <c r="N388" s="87">
        <f t="shared" si="126"/>
        <v>0.062390761430571415</v>
      </c>
      <c r="O388" s="87">
        <f t="shared" si="127"/>
        <v>0.021444748458479643</v>
      </c>
      <c r="P388" s="87">
        <f t="shared" si="128"/>
        <v>0.12339240370312884</v>
      </c>
      <c r="Q388" s="87">
        <f t="shared" si="129"/>
        <v>0.08233022493289534</v>
      </c>
      <c r="R388" s="87">
        <f t="shared" si="130"/>
        <v>0.06254692278557196</v>
      </c>
      <c r="S388" s="87">
        <f t="shared" si="131"/>
        <v>0.053651146765686566</v>
      </c>
      <c r="T388">
        <v>113045046</v>
      </c>
      <c r="U388" s="102">
        <v>14385788</v>
      </c>
      <c r="V388" s="102">
        <v>4944636</v>
      </c>
      <c r="W388" s="102">
        <v>28451279</v>
      </c>
      <c r="X388" s="102">
        <v>18983342</v>
      </c>
      <c r="Y388" s="102">
        <v>23973080</v>
      </c>
      <c r="Z388" s="102">
        <v>14421795</v>
      </c>
      <c r="AA388" s="102">
        <v>12370646</v>
      </c>
      <c r="AB388" s="102">
        <v>230575612</v>
      </c>
    </row>
    <row r="389" spans="1:28" ht="12.75">
      <c r="A389" s="98" t="s">
        <v>29</v>
      </c>
      <c r="B389" s="110" t="s">
        <v>238</v>
      </c>
      <c r="C389" s="111" t="s">
        <v>239</v>
      </c>
      <c r="D389" s="98" t="s">
        <v>21</v>
      </c>
      <c r="E389" s="98">
        <v>16</v>
      </c>
      <c r="F389" s="99"/>
      <c r="G389" s="99"/>
      <c r="H389" s="99"/>
      <c r="I389" s="99"/>
      <c r="J389" s="100"/>
      <c r="K389" s="101">
        <f t="shared" si="133"/>
      </c>
      <c r="L389" s="87">
        <f t="shared" si="132"/>
        <v>0.09871075332090723</v>
      </c>
      <c r="M389" s="87">
        <f t="shared" si="125"/>
        <v>0.3105373812992213</v>
      </c>
      <c r="N389" s="87">
        <f t="shared" si="126"/>
        <v>0.2256055648697424</v>
      </c>
      <c r="O389" s="87">
        <f t="shared" si="127"/>
        <v>0.025150803928522265</v>
      </c>
      <c r="P389" s="87">
        <f t="shared" si="128"/>
        <v>0.13390068184361484</v>
      </c>
      <c r="Q389" s="87">
        <f t="shared" si="129"/>
        <v>0.07377387283952426</v>
      </c>
      <c r="R389" s="87">
        <f t="shared" si="130"/>
        <v>0.10181365573514635</v>
      </c>
      <c r="S389" s="87">
        <f t="shared" si="131"/>
        <v>0.030507286163321337</v>
      </c>
      <c r="T389">
        <v>78521491</v>
      </c>
      <c r="U389" s="102">
        <v>57045903</v>
      </c>
      <c r="V389" s="102">
        <v>6359552</v>
      </c>
      <c r="W389" s="102">
        <v>33857699</v>
      </c>
      <c r="X389" s="102">
        <v>18654226</v>
      </c>
      <c r="Y389" s="102">
        <v>24959686</v>
      </c>
      <c r="Z389" s="102">
        <v>25744276</v>
      </c>
      <c r="AA389" s="102">
        <v>7713975</v>
      </c>
      <c r="AB389" s="102">
        <v>252856808</v>
      </c>
    </row>
    <row r="390" spans="1:28" ht="12.75">
      <c r="A390" s="98" t="s">
        <v>29</v>
      </c>
      <c r="B390" s="110" t="s">
        <v>240</v>
      </c>
      <c r="C390" s="111" t="s">
        <v>241</v>
      </c>
      <c r="D390" s="98" t="s">
        <v>21</v>
      </c>
      <c r="E390" s="98">
        <v>16</v>
      </c>
      <c r="F390" s="99"/>
      <c r="G390" s="99"/>
      <c r="H390" s="99"/>
      <c r="I390" s="99"/>
      <c r="J390" s="100"/>
      <c r="K390" s="101">
        <f t="shared" si="133"/>
      </c>
      <c r="L390" s="87">
        <f t="shared" si="132"/>
        <v>0.04612180206872663</v>
      </c>
      <c r="M390" s="87">
        <f t="shared" si="125"/>
        <v>0.30506649421595883</v>
      </c>
      <c r="N390" s="87">
        <f t="shared" si="126"/>
        <v>0.259748929740018</v>
      </c>
      <c r="O390" s="87">
        <f t="shared" si="127"/>
        <v>0.14673708072726865</v>
      </c>
      <c r="P390" s="87">
        <f t="shared" si="128"/>
        <v>0.08004497989829629</v>
      </c>
      <c r="Q390" s="87">
        <f t="shared" si="129"/>
        <v>0.04552939787532001</v>
      </c>
      <c r="R390" s="87">
        <f t="shared" si="130"/>
        <v>0.0915613995883811</v>
      </c>
      <c r="S390" s="87">
        <f t="shared" si="131"/>
        <v>0.025189915886030482</v>
      </c>
      <c r="T390">
        <v>119546185</v>
      </c>
      <c r="U390" s="102">
        <v>101787624</v>
      </c>
      <c r="V390" s="102">
        <v>57501753</v>
      </c>
      <c r="W390" s="102">
        <v>31367168</v>
      </c>
      <c r="X390" s="102">
        <v>17841572</v>
      </c>
      <c r="Y390" s="102">
        <v>18073717</v>
      </c>
      <c r="Z390" s="102">
        <v>35880099</v>
      </c>
      <c r="AA390" s="102">
        <v>9871154</v>
      </c>
      <c r="AB390" s="102">
        <v>391869272</v>
      </c>
    </row>
    <row r="391" spans="1:28" ht="12.75">
      <c r="A391" s="98" t="s">
        <v>29</v>
      </c>
      <c r="B391" s="110" t="s">
        <v>244</v>
      </c>
      <c r="C391" s="111" t="s">
        <v>245</v>
      </c>
      <c r="D391" s="98" t="s">
        <v>21</v>
      </c>
      <c r="E391" s="98">
        <v>16</v>
      </c>
      <c r="F391" s="99"/>
      <c r="G391" s="99"/>
      <c r="H391" s="99"/>
      <c r="I391" s="99"/>
      <c r="J391" s="100"/>
      <c r="K391" s="101">
        <f t="shared" si="133"/>
      </c>
      <c r="L391" s="87">
        <f t="shared" si="132"/>
        <v>0.07489296785572365</v>
      </c>
      <c r="M391" s="87">
        <f t="shared" si="125"/>
        <v>0.3319575049275086</v>
      </c>
      <c r="N391" s="87">
        <f t="shared" si="126"/>
        <v>0.20824095980423082</v>
      </c>
      <c r="O391" s="87">
        <f t="shared" si="127"/>
        <v>0.16428577370615127</v>
      </c>
      <c r="P391" s="87">
        <f t="shared" si="128"/>
        <v>0.09236978548380131</v>
      </c>
      <c r="Q391" s="87">
        <f t="shared" si="129"/>
        <v>0.06631552939898526</v>
      </c>
      <c r="R391" s="87">
        <f t="shared" si="130"/>
        <v>0.04042320384276924</v>
      </c>
      <c r="S391" s="87">
        <f t="shared" si="131"/>
        <v>0.021514274980829827</v>
      </c>
      <c r="T391">
        <v>42178740</v>
      </c>
      <c r="U391" s="102">
        <v>26459234</v>
      </c>
      <c r="V391" s="102">
        <v>20874259</v>
      </c>
      <c r="W391" s="102">
        <v>11736566</v>
      </c>
      <c r="X391" s="102">
        <v>8426095</v>
      </c>
      <c r="Y391" s="102">
        <v>9515950</v>
      </c>
      <c r="Z391" s="102">
        <v>5136199</v>
      </c>
      <c r="AA391" s="102">
        <v>2733618</v>
      </c>
      <c r="AB391" s="102">
        <v>127060661</v>
      </c>
    </row>
    <row r="392" spans="1:28" ht="12.75">
      <c r="A392" s="98" t="s">
        <v>29</v>
      </c>
      <c r="B392" s="110" t="s">
        <v>246</v>
      </c>
      <c r="C392" s="111" t="s">
        <v>247</v>
      </c>
      <c r="D392" s="98" t="s">
        <v>21</v>
      </c>
      <c r="E392" s="98">
        <v>16</v>
      </c>
      <c r="F392" s="99"/>
      <c r="G392" s="99"/>
      <c r="H392" s="99"/>
      <c r="I392" s="99"/>
      <c r="J392" s="100"/>
      <c r="K392" s="101">
        <f t="shared" si="133"/>
      </c>
      <c r="L392" s="87">
        <f t="shared" si="132"/>
        <v>0.08351052760824865</v>
      </c>
      <c r="M392" s="87">
        <f t="shared" si="125"/>
        <v>0.3676410240870973</v>
      </c>
      <c r="N392" s="87">
        <f t="shared" si="126"/>
        <v>0.13444313541097816</v>
      </c>
      <c r="O392" s="87">
        <f t="shared" si="127"/>
        <v>0.053453746993856424</v>
      </c>
      <c r="P392" s="87">
        <f t="shared" si="128"/>
        <v>0.06646926973042949</v>
      </c>
      <c r="Q392" s="87">
        <f t="shared" si="129"/>
        <v>0.13564434445446744</v>
      </c>
      <c r="R392" s="87">
        <f t="shared" si="130"/>
        <v>0.11665505869955656</v>
      </c>
      <c r="S392" s="87">
        <f t="shared" si="131"/>
        <v>0.04218289301536597</v>
      </c>
      <c r="T392">
        <v>96151850</v>
      </c>
      <c r="U392" s="102">
        <v>35161898</v>
      </c>
      <c r="V392" s="102">
        <v>13980150</v>
      </c>
      <c r="W392" s="102">
        <v>17384195</v>
      </c>
      <c r="X392" s="102">
        <v>35476059</v>
      </c>
      <c r="Y392" s="102">
        <v>21841120</v>
      </c>
      <c r="Z392" s="102">
        <v>30509652</v>
      </c>
      <c r="AA392" s="102">
        <v>11032401</v>
      </c>
      <c r="AB392" s="102">
        <v>261537325</v>
      </c>
    </row>
    <row r="393" spans="1:28" ht="12.75">
      <c r="A393" s="98" t="s">
        <v>29</v>
      </c>
      <c r="B393" s="110" t="s">
        <v>266</v>
      </c>
      <c r="C393" s="111" t="s">
        <v>267</v>
      </c>
      <c r="D393" s="98" t="s">
        <v>21</v>
      </c>
      <c r="E393" s="98">
        <v>16</v>
      </c>
      <c r="F393" s="99"/>
      <c r="G393" s="99"/>
      <c r="H393" s="99"/>
      <c r="I393" s="99"/>
      <c r="J393" s="100"/>
      <c r="K393" s="101">
        <f t="shared" si="133"/>
      </c>
      <c r="L393" s="87">
        <f t="shared" si="132"/>
      </c>
      <c r="M393" s="87"/>
      <c r="N393" s="87"/>
      <c r="O393" s="87"/>
      <c r="P393" s="87"/>
      <c r="Q393" s="87"/>
      <c r="R393" s="87"/>
      <c r="S393" s="87"/>
      <c r="U393" s="102"/>
      <c r="V393" s="102"/>
      <c r="W393" s="102"/>
      <c r="X393" s="102"/>
      <c r="Y393" s="102"/>
      <c r="Z393" s="102"/>
      <c r="AA393" s="102"/>
      <c r="AB393" s="102">
        <v>0</v>
      </c>
    </row>
    <row r="394" spans="1:28" ht="12.75">
      <c r="A394" s="98" t="s">
        <v>29</v>
      </c>
      <c r="B394" s="110" t="s">
        <v>274</v>
      </c>
      <c r="C394" s="111" t="s">
        <v>275</v>
      </c>
      <c r="D394" s="98" t="s">
        <v>21</v>
      </c>
      <c r="E394" s="98">
        <v>16</v>
      </c>
      <c r="F394" s="99"/>
      <c r="G394" s="99"/>
      <c r="H394" s="99"/>
      <c r="I394" s="99"/>
      <c r="J394" s="100"/>
      <c r="K394" s="101">
        <f t="shared" si="133"/>
      </c>
      <c r="L394" s="87">
        <f t="shared" si="132"/>
        <v>0.09352017956506319</v>
      </c>
      <c r="M394" s="87">
        <f aca="true" t="shared" si="134" ref="M394:M399">T394/AB394</f>
        <v>0.47507277258620945</v>
      </c>
      <c r="N394" s="87">
        <f aca="true" t="shared" si="135" ref="N394:N399">U394/AB394</f>
        <v>0.1394330917485584</v>
      </c>
      <c r="O394" s="87">
        <f aca="true" t="shared" si="136" ref="O394:O399">V394/AB394</f>
        <v>8.126612991320224E-05</v>
      </c>
      <c r="P394" s="87">
        <f aca="true" t="shared" si="137" ref="P394:P399">W394/AB394</f>
        <v>0.12521618835744489</v>
      </c>
      <c r="Q394" s="87">
        <f aca="true" t="shared" si="138" ref="Q394:Q399">X394/AB394</f>
        <v>0.04085749421693136</v>
      </c>
      <c r="R394" s="87">
        <f aca="true" t="shared" si="139" ref="R394:R399">Z394/AB394</f>
        <v>0.06179456066724125</v>
      </c>
      <c r="S394" s="87">
        <f aca="true" t="shared" si="140" ref="S394:S399">AA394/AB394</f>
        <v>0.06402444672863826</v>
      </c>
      <c r="T394">
        <v>63182368</v>
      </c>
      <c r="U394" s="102">
        <v>18543923</v>
      </c>
      <c r="V394" s="102">
        <v>10808</v>
      </c>
      <c r="W394" s="102">
        <v>16653144</v>
      </c>
      <c r="X394" s="102">
        <v>5433848</v>
      </c>
      <c r="Y394" s="102">
        <v>12437729</v>
      </c>
      <c r="Z394" s="102">
        <v>8218376</v>
      </c>
      <c r="AA394" s="102">
        <v>8514940</v>
      </c>
      <c r="AB394" s="102">
        <v>132995136</v>
      </c>
    </row>
    <row r="395" spans="1:28" ht="12.75">
      <c r="A395" s="98" t="s">
        <v>29</v>
      </c>
      <c r="B395" s="110" t="s">
        <v>276</v>
      </c>
      <c r="C395" s="111" t="s">
        <v>277</v>
      </c>
      <c r="D395" s="98" t="s">
        <v>21</v>
      </c>
      <c r="E395" s="98">
        <v>16</v>
      </c>
      <c r="F395" s="99"/>
      <c r="G395" s="99"/>
      <c r="H395" s="99"/>
      <c r="I395" s="99"/>
      <c r="J395" s="100"/>
      <c r="K395" s="101">
        <f t="shared" si="133"/>
      </c>
      <c r="L395" s="87">
        <f t="shared" si="132"/>
        <v>0.0858905992014871</v>
      </c>
      <c r="M395" s="87">
        <f t="shared" si="134"/>
        <v>0.49882560181179036</v>
      </c>
      <c r="N395" s="87">
        <f t="shared" si="135"/>
        <v>0.16667577047131596</v>
      </c>
      <c r="O395" s="87">
        <f t="shared" si="136"/>
        <v>0.023135032174456314</v>
      </c>
      <c r="P395" s="87">
        <f t="shared" si="137"/>
        <v>0.08187072701328915</v>
      </c>
      <c r="Q395" s="87">
        <f t="shared" si="138"/>
        <v>0.04410591647829007</v>
      </c>
      <c r="R395" s="87">
        <f t="shared" si="139"/>
        <v>0.05974287018600864</v>
      </c>
      <c r="S395" s="87">
        <f t="shared" si="140"/>
        <v>0.03975348266336239</v>
      </c>
      <c r="T395">
        <v>135028442</v>
      </c>
      <c r="U395" s="102">
        <v>45117912</v>
      </c>
      <c r="V395" s="102">
        <v>6262484</v>
      </c>
      <c r="W395" s="102">
        <v>22161807</v>
      </c>
      <c r="X395" s="102">
        <v>11939149</v>
      </c>
      <c r="Y395" s="102">
        <v>23249957</v>
      </c>
      <c r="Z395" s="102">
        <v>16171958</v>
      </c>
      <c r="AA395" s="102">
        <v>10760977</v>
      </c>
      <c r="AB395" s="102">
        <v>270692686</v>
      </c>
    </row>
    <row r="396" spans="1:28" ht="12.75">
      <c r="A396" s="98" t="s">
        <v>29</v>
      </c>
      <c r="B396" s="110" t="s">
        <v>278</v>
      </c>
      <c r="C396" s="111" t="s">
        <v>279</v>
      </c>
      <c r="D396" s="98" t="s">
        <v>21</v>
      </c>
      <c r="E396" s="98">
        <v>16</v>
      </c>
      <c r="F396" s="99"/>
      <c r="G396" s="99"/>
      <c r="H396" s="99"/>
      <c r="I396" s="99"/>
      <c r="J396" s="100"/>
      <c r="K396" s="101">
        <f t="shared" si="133"/>
      </c>
      <c r="L396" s="87">
        <f t="shared" si="132"/>
        <v>0.10877726613153502</v>
      </c>
      <c r="M396" s="87">
        <f t="shared" si="134"/>
        <v>0.5644927371396459</v>
      </c>
      <c r="N396" s="87">
        <f t="shared" si="135"/>
        <v>0.008362876290648616</v>
      </c>
      <c r="O396" s="87">
        <f t="shared" si="136"/>
        <v>0.004555872608473197</v>
      </c>
      <c r="P396" s="87">
        <f t="shared" si="137"/>
        <v>0.14467451414576046</v>
      </c>
      <c r="Q396" s="87">
        <f t="shared" si="138"/>
        <v>0.04668164364258574</v>
      </c>
      <c r="R396" s="87">
        <f t="shared" si="139"/>
        <v>0.0799286446407153</v>
      </c>
      <c r="S396" s="87">
        <f t="shared" si="140"/>
        <v>0.042526445400635784</v>
      </c>
      <c r="T396">
        <v>84125647</v>
      </c>
      <c r="U396" s="102">
        <v>1246309</v>
      </c>
      <c r="V396" s="102">
        <v>678956</v>
      </c>
      <c r="W396" s="102">
        <v>21560662</v>
      </c>
      <c r="X396" s="102">
        <v>6956907</v>
      </c>
      <c r="Y396" s="102">
        <v>16210940</v>
      </c>
      <c r="Z396" s="102">
        <v>11911666</v>
      </c>
      <c r="AA396" s="102">
        <v>6337663</v>
      </c>
      <c r="AB396" s="102">
        <v>149028750</v>
      </c>
    </row>
    <row r="397" spans="1:28" ht="12.75">
      <c r="A397" s="98" t="s">
        <v>29</v>
      </c>
      <c r="B397" s="110" t="s">
        <v>294</v>
      </c>
      <c r="C397" s="111" t="s">
        <v>295</v>
      </c>
      <c r="D397" s="98" t="s">
        <v>21</v>
      </c>
      <c r="E397" s="98">
        <v>16</v>
      </c>
      <c r="F397" s="99"/>
      <c r="G397" s="99"/>
      <c r="H397" s="99"/>
      <c r="I397" s="99"/>
      <c r="J397" s="100"/>
      <c r="K397" s="101">
        <f t="shared" si="133"/>
      </c>
      <c r="L397" s="87">
        <f t="shared" si="132"/>
        <v>0.05796910210540733</v>
      </c>
      <c r="M397" s="87">
        <f t="shared" si="134"/>
        <v>0.4300657545256585</v>
      </c>
      <c r="N397" s="87">
        <f t="shared" si="135"/>
        <v>0.09369459769017457</v>
      </c>
      <c r="O397" s="87">
        <f t="shared" si="136"/>
        <v>0.054076442733442115</v>
      </c>
      <c r="P397" s="87">
        <f t="shared" si="137"/>
        <v>0.13283069814998014</v>
      </c>
      <c r="Q397" s="87">
        <f t="shared" si="138"/>
        <v>0.13265043992611875</v>
      </c>
      <c r="R397" s="87">
        <f t="shared" si="139"/>
        <v>0.0625512704835675</v>
      </c>
      <c r="S397" s="87">
        <f t="shared" si="140"/>
        <v>0.03616169438565111</v>
      </c>
      <c r="T397">
        <v>127202994</v>
      </c>
      <c r="U397" s="102">
        <v>27712584</v>
      </c>
      <c r="V397" s="102">
        <v>15994497</v>
      </c>
      <c r="W397" s="102">
        <v>39288091</v>
      </c>
      <c r="X397" s="102">
        <v>39234775</v>
      </c>
      <c r="Y397" s="102">
        <v>17145851</v>
      </c>
      <c r="Z397" s="102">
        <v>18501145</v>
      </c>
      <c r="AA397" s="102">
        <v>10695750</v>
      </c>
      <c r="AB397" s="102">
        <v>295775687</v>
      </c>
    </row>
    <row r="398" spans="1:28" ht="12.75">
      <c r="A398" s="98" t="s">
        <v>29</v>
      </c>
      <c r="B398" s="110" t="s">
        <v>296</v>
      </c>
      <c r="C398" s="111" t="s">
        <v>297</v>
      </c>
      <c r="D398" s="98" t="s">
        <v>21</v>
      </c>
      <c r="E398" s="98">
        <v>16</v>
      </c>
      <c r="F398" s="99"/>
      <c r="G398" s="99"/>
      <c r="H398" s="99"/>
      <c r="I398" s="99"/>
      <c r="J398" s="100"/>
      <c r="K398" s="101">
        <f t="shared" si="133"/>
      </c>
      <c r="L398" s="87">
        <f t="shared" si="132"/>
        <v>0.1029091127394101</v>
      </c>
      <c r="M398" s="87">
        <f t="shared" si="134"/>
        <v>0.4018183910066786</v>
      </c>
      <c r="N398" s="87">
        <f t="shared" si="135"/>
        <v>0.1568290801114318</v>
      </c>
      <c r="O398" s="87">
        <f t="shared" si="136"/>
        <v>0.10281730237121221</v>
      </c>
      <c r="P398" s="87">
        <f t="shared" si="137"/>
        <v>0.07523714088412707</v>
      </c>
      <c r="Q398" s="87">
        <f t="shared" si="138"/>
        <v>0.04273443012280326</v>
      </c>
      <c r="R398" s="87">
        <f t="shared" si="139"/>
        <v>0.0850744519868926</v>
      </c>
      <c r="S398" s="87">
        <f t="shared" si="140"/>
        <v>0.03258009077744433</v>
      </c>
      <c r="T398">
        <v>87768584</v>
      </c>
      <c r="U398" s="102">
        <v>34255939</v>
      </c>
      <c r="V398" s="102">
        <v>22458228</v>
      </c>
      <c r="W398" s="102">
        <v>16433935</v>
      </c>
      <c r="X398" s="102">
        <v>9334417</v>
      </c>
      <c r="Y398" s="102">
        <v>22478282</v>
      </c>
      <c r="Z398" s="102">
        <v>18582684</v>
      </c>
      <c r="AA398" s="102">
        <v>7116420</v>
      </c>
      <c r="AB398" s="102">
        <v>218428489</v>
      </c>
    </row>
    <row r="399" spans="1:28" ht="12.75">
      <c r="A399" s="98" t="s">
        <v>29</v>
      </c>
      <c r="B399" s="110" t="s">
        <v>298</v>
      </c>
      <c r="C399" s="111" t="s">
        <v>299</v>
      </c>
      <c r="D399" s="98" t="s">
        <v>21</v>
      </c>
      <c r="E399" s="98">
        <v>16</v>
      </c>
      <c r="F399" s="99"/>
      <c r="G399" s="99"/>
      <c r="H399" s="99"/>
      <c r="I399" s="99"/>
      <c r="J399" s="100"/>
      <c r="K399" s="101">
        <f t="shared" si="133"/>
      </c>
      <c r="L399" s="87">
        <f t="shared" si="132"/>
        <v>0.07879243512910626</v>
      </c>
      <c r="M399" s="87">
        <f t="shared" si="134"/>
        <v>0.4116793841775383</v>
      </c>
      <c r="N399" s="87">
        <f t="shared" si="135"/>
        <v>0.04416091362653572</v>
      </c>
      <c r="O399" s="87">
        <f t="shared" si="136"/>
        <v>0.012460998409941535</v>
      </c>
      <c r="P399" s="87">
        <f t="shared" si="137"/>
        <v>0.144126752877329</v>
      </c>
      <c r="Q399" s="87">
        <f t="shared" si="138"/>
        <v>0.05964560298866945</v>
      </c>
      <c r="R399" s="87">
        <f t="shared" si="139"/>
        <v>0.13604335461490147</v>
      </c>
      <c r="S399" s="87">
        <f t="shared" si="140"/>
        <v>0.11309055817597825</v>
      </c>
      <c r="T399">
        <v>103308049</v>
      </c>
      <c r="U399" s="102">
        <v>11081871</v>
      </c>
      <c r="V399" s="102">
        <v>3127000</v>
      </c>
      <c r="W399" s="102">
        <v>36167596</v>
      </c>
      <c r="X399" s="102">
        <v>14967645</v>
      </c>
      <c r="Y399" s="102">
        <v>19772408</v>
      </c>
      <c r="Z399" s="102">
        <v>34139124</v>
      </c>
      <c r="AA399" s="102">
        <v>28379281</v>
      </c>
      <c r="AB399" s="102">
        <v>250942974</v>
      </c>
    </row>
    <row r="400" spans="1:28" ht="12.75">
      <c r="A400" s="98"/>
      <c r="B400" s="110"/>
      <c r="C400" s="111"/>
      <c r="D400" s="98"/>
      <c r="E400" s="98"/>
      <c r="F400" s="99"/>
      <c r="G400" s="99"/>
      <c r="H400" s="99"/>
      <c r="I400" s="99"/>
      <c r="J400" s="100"/>
      <c r="K400" s="101"/>
      <c r="L400" s="87">
        <f>SUM(L323:L399)</f>
        <v>6.622889299455516</v>
      </c>
      <c r="M400" s="87">
        <f aca="true" t="shared" si="141" ref="M400:S400">SUM(M323:M399)</f>
        <v>27.447582226128212</v>
      </c>
      <c r="N400" s="87">
        <f t="shared" si="141"/>
        <v>13.113551681576114</v>
      </c>
      <c r="O400" s="87">
        <f t="shared" si="141"/>
        <v>4.073814569773349</v>
      </c>
      <c r="P400" s="87">
        <f t="shared" si="141"/>
        <v>6.8159914077654635</v>
      </c>
      <c r="Q400" s="87">
        <f t="shared" si="141"/>
        <v>4.501073029822522</v>
      </c>
      <c r="R400" s="87">
        <f t="shared" si="141"/>
        <v>5.659306962674401</v>
      </c>
      <c r="S400" s="87">
        <f t="shared" si="141"/>
        <v>3.765790820223572</v>
      </c>
      <c r="U400" s="102"/>
      <c r="V400" s="102"/>
      <c r="W400" s="102"/>
      <c r="X400" s="102"/>
      <c r="Y400" s="102"/>
      <c r="Z400" s="102"/>
      <c r="AA400" s="102"/>
      <c r="AB400" s="102"/>
    </row>
    <row r="401" spans="1:28" ht="12.75">
      <c r="A401" s="98"/>
      <c r="B401" s="110"/>
      <c r="C401" s="111"/>
      <c r="D401" s="98"/>
      <c r="E401" s="98"/>
      <c r="F401" s="99"/>
      <c r="G401" s="99"/>
      <c r="H401" s="99"/>
      <c r="I401" s="99"/>
      <c r="J401" s="100"/>
      <c r="K401" s="101"/>
      <c r="L401" s="87">
        <f>L400/72</f>
        <v>0.09198457360354884</v>
      </c>
      <c r="M401" s="87">
        <f aca="true" t="shared" si="142" ref="M401:S401">M400/72</f>
        <v>0.3812164198073363</v>
      </c>
      <c r="N401" s="87">
        <f t="shared" si="142"/>
        <v>0.1821326622441127</v>
      </c>
      <c r="O401" s="87">
        <f t="shared" si="142"/>
        <v>0.056580757913518735</v>
      </c>
      <c r="P401" s="87">
        <f t="shared" si="142"/>
        <v>0.09466654733007589</v>
      </c>
      <c r="Q401" s="87">
        <f t="shared" si="142"/>
        <v>0.06251490319197947</v>
      </c>
      <c r="R401" s="87">
        <f t="shared" si="142"/>
        <v>0.07860148559270001</v>
      </c>
      <c r="S401" s="87">
        <f t="shared" si="142"/>
        <v>0.05230265028088295</v>
      </c>
      <c r="U401" s="102"/>
      <c r="V401" s="102"/>
      <c r="W401" s="102"/>
      <c r="X401" s="102"/>
      <c r="Y401" s="102"/>
      <c r="Z401" s="102"/>
      <c r="AA401" s="102"/>
      <c r="AB401" s="102"/>
    </row>
    <row r="402" spans="1:28" ht="12.75">
      <c r="A402" s="98"/>
      <c r="B402" s="110"/>
      <c r="C402" s="111"/>
      <c r="D402" s="98"/>
      <c r="E402" s="98"/>
      <c r="F402" s="99"/>
      <c r="G402" s="112"/>
      <c r="H402" s="112"/>
      <c r="I402" s="112" t="s">
        <v>351</v>
      </c>
      <c r="J402" s="112"/>
      <c r="K402" s="113"/>
      <c r="L402" s="114"/>
      <c r="M402" s="115">
        <f>M401+N401+O401</f>
        <v>0.6199298399649676</v>
      </c>
      <c r="N402" s="87"/>
      <c r="O402" s="87"/>
      <c r="P402" s="87"/>
      <c r="Q402" s="87"/>
      <c r="R402" s="87"/>
      <c r="S402" s="87"/>
      <c r="U402" s="102"/>
      <c r="V402" s="102"/>
      <c r="W402" s="102"/>
      <c r="X402" s="102"/>
      <c r="Y402" s="102"/>
      <c r="Z402" s="102"/>
      <c r="AA402" s="102"/>
      <c r="AB402" s="102"/>
    </row>
    <row r="403" spans="1:28" ht="12.75">
      <c r="A403" s="98" t="s">
        <v>29</v>
      </c>
      <c r="B403" s="110" t="s">
        <v>68</v>
      </c>
      <c r="C403" s="111" t="s">
        <v>69</v>
      </c>
      <c r="D403" s="98" t="s">
        <v>25</v>
      </c>
      <c r="E403" s="98">
        <v>15</v>
      </c>
      <c r="F403" s="99"/>
      <c r="G403" s="99" t="s">
        <v>22</v>
      </c>
      <c r="H403" s="99" t="s">
        <v>22</v>
      </c>
      <c r="I403" s="99" t="s">
        <v>23</v>
      </c>
      <c r="J403" s="100">
        <v>28489</v>
      </c>
      <c r="K403" s="101">
        <f aca="true" t="shared" si="143" ref="K403:K434">IF(J403&gt;0,T403/J403,"")</f>
        <v>7670.689388886939</v>
      </c>
      <c r="L403" s="87">
        <f aca="true" t="shared" si="144" ref="L403:L422">IF(AB403&gt;0,Y403/AB403,"")</f>
        <v>0.036337205741871846</v>
      </c>
      <c r="M403" s="87">
        <f aca="true" t="shared" si="145" ref="M403:M422">T403/AB403</f>
        <v>0.3893163918137252</v>
      </c>
      <c r="N403" s="87">
        <f aca="true" t="shared" si="146" ref="N403:N422">U403/AB403</f>
        <v>0.30971886989100206</v>
      </c>
      <c r="O403" s="87">
        <f aca="true" t="shared" si="147" ref="O403:O422">V403/AB403</f>
        <v>0.004676171691199166</v>
      </c>
      <c r="P403" s="87">
        <f aca="true" t="shared" si="148" ref="P403:P422">W403/AB403</f>
        <v>0.0819374828197853</v>
      </c>
      <c r="Q403" s="87">
        <f aca="true" t="shared" si="149" ref="Q403:Q422">X403/AB403</f>
        <v>0.07793468352917936</v>
      </c>
      <c r="R403" s="87">
        <f aca="true" t="shared" si="150" ref="R403:R422">Z403/AB403</f>
        <v>0.0688603483708084</v>
      </c>
      <c r="S403" s="87">
        <f aca="true" t="shared" si="151" ref="S403:S422">AA403/AB403</f>
        <v>0.031218846142428657</v>
      </c>
      <c r="T403">
        <v>218530270</v>
      </c>
      <c r="U403" s="102">
        <v>173850754</v>
      </c>
      <c r="V403" s="102">
        <v>2624819</v>
      </c>
      <c r="W403" s="102">
        <v>45992978</v>
      </c>
      <c r="X403" s="102">
        <v>43746135</v>
      </c>
      <c r="Y403" s="102">
        <v>20396725</v>
      </c>
      <c r="Z403" s="102">
        <v>38652548</v>
      </c>
      <c r="AA403" s="102">
        <v>17523698</v>
      </c>
      <c r="AB403" s="102">
        <v>561317927</v>
      </c>
    </row>
    <row r="404" spans="1:28" ht="12.75">
      <c r="A404" s="98" t="s">
        <v>29</v>
      </c>
      <c r="B404" s="110" t="s">
        <v>258</v>
      </c>
      <c r="C404" s="111" t="s">
        <v>259</v>
      </c>
      <c r="D404" s="98" t="s">
        <v>25</v>
      </c>
      <c r="E404" s="98">
        <v>15</v>
      </c>
      <c r="F404" s="99"/>
      <c r="G404" s="99" t="s">
        <v>22</v>
      </c>
      <c r="H404" s="99" t="s">
        <v>22</v>
      </c>
      <c r="I404" s="99" t="s">
        <v>23</v>
      </c>
      <c r="J404" s="100">
        <v>48397</v>
      </c>
      <c r="K404" s="101">
        <f t="shared" si="143"/>
        <v>8504.442341467446</v>
      </c>
      <c r="L404" s="87">
        <f t="shared" si="144"/>
        <v>0.06254442455232952</v>
      </c>
      <c r="M404" s="87">
        <f t="shared" si="145"/>
        <v>0.3593594230363415</v>
      </c>
      <c r="N404" s="87">
        <f t="shared" si="146"/>
        <v>0.26989803147514463</v>
      </c>
      <c r="O404" s="87">
        <f t="shared" si="147"/>
        <v>0.03702754134636736</v>
      </c>
      <c r="P404" s="87">
        <f t="shared" si="148"/>
        <v>0.08461603860201933</v>
      </c>
      <c r="Q404" s="87">
        <f t="shared" si="149"/>
        <v>0.03248619012019164</v>
      </c>
      <c r="R404" s="87">
        <f t="shared" si="150"/>
        <v>0.09505307782895671</v>
      </c>
      <c r="S404" s="87">
        <f t="shared" si="151"/>
        <v>0.05901527303864931</v>
      </c>
      <c r="T404">
        <v>411589496</v>
      </c>
      <c r="U404" s="102">
        <v>309125593</v>
      </c>
      <c r="V404" s="102">
        <v>42409204</v>
      </c>
      <c r="W404" s="102">
        <v>96914316</v>
      </c>
      <c r="X404" s="102">
        <v>37207803</v>
      </c>
      <c r="Y404" s="102">
        <v>71634766</v>
      </c>
      <c r="Z404" s="102">
        <v>108868297</v>
      </c>
      <c r="AA404" s="102">
        <v>67592680</v>
      </c>
      <c r="AB404" s="102">
        <v>1145342155</v>
      </c>
    </row>
    <row r="405" spans="1:28" ht="12.75">
      <c r="A405" s="98" t="s">
        <v>24</v>
      </c>
      <c r="B405" s="110" t="s">
        <v>19</v>
      </c>
      <c r="C405" s="111" t="s">
        <v>305</v>
      </c>
      <c r="D405" s="98" t="s">
        <v>25</v>
      </c>
      <c r="E405" s="98">
        <v>15</v>
      </c>
      <c r="F405" s="99"/>
      <c r="G405" s="99"/>
      <c r="H405" s="99"/>
      <c r="I405" s="99" t="s">
        <v>23</v>
      </c>
      <c r="J405" s="100">
        <v>20682</v>
      </c>
      <c r="K405" s="101">
        <f t="shared" si="143"/>
        <v>6667.812300551204</v>
      </c>
      <c r="L405" s="87">
        <f t="shared" si="144"/>
        <v>0.06897119510637251</v>
      </c>
      <c r="M405" s="87">
        <f t="shared" si="145"/>
        <v>0.3380520789229219</v>
      </c>
      <c r="N405" s="87">
        <f t="shared" si="146"/>
        <v>0.1793209252504754</v>
      </c>
      <c r="O405" s="87">
        <f t="shared" si="147"/>
        <v>0.12500754039405765</v>
      </c>
      <c r="P405" s="87">
        <f t="shared" si="148"/>
        <v>0.06503573450596103</v>
      </c>
      <c r="Q405" s="87">
        <f t="shared" si="149"/>
        <v>0.03516523317467455</v>
      </c>
      <c r="R405" s="87">
        <f t="shared" si="150"/>
        <v>0.11142750886756224</v>
      </c>
      <c r="S405" s="87">
        <f t="shared" si="151"/>
        <v>0.07701978377797472</v>
      </c>
      <c r="T405">
        <v>137903694</v>
      </c>
      <c r="U405" s="102">
        <v>73151504</v>
      </c>
      <c r="V405" s="102">
        <v>50995106</v>
      </c>
      <c r="W405" s="102">
        <v>26530433</v>
      </c>
      <c r="X405" s="102">
        <v>14345173</v>
      </c>
      <c r="Y405" s="102">
        <v>28135850</v>
      </c>
      <c r="Z405" s="102">
        <v>45455319</v>
      </c>
      <c r="AA405" s="102">
        <v>31419161</v>
      </c>
      <c r="AB405" s="102">
        <v>407936240</v>
      </c>
    </row>
    <row r="406" spans="1:28" ht="12.75">
      <c r="A406" s="98" t="s">
        <v>29</v>
      </c>
      <c r="B406" s="110" t="s">
        <v>40</v>
      </c>
      <c r="C406" s="111" t="s">
        <v>41</v>
      </c>
      <c r="D406" s="98" t="s">
        <v>25</v>
      </c>
      <c r="E406" s="98">
        <v>15</v>
      </c>
      <c r="F406" s="99"/>
      <c r="G406" s="99"/>
      <c r="H406" s="99"/>
      <c r="I406" s="99" t="s">
        <v>23</v>
      </c>
      <c r="J406" s="100">
        <v>41617</v>
      </c>
      <c r="K406" s="101">
        <f t="shared" si="143"/>
        <v>6507.941466227743</v>
      </c>
      <c r="L406" s="87">
        <f t="shared" si="144"/>
        <v>0.09309454055234638</v>
      </c>
      <c r="M406" s="87">
        <f t="shared" si="145"/>
        <v>0.40795758365404167</v>
      </c>
      <c r="N406" s="87">
        <f t="shared" si="146"/>
        <v>0.14691630453610888</v>
      </c>
      <c r="O406" s="87">
        <f t="shared" si="147"/>
        <v>0.04127459914594928</v>
      </c>
      <c r="P406" s="87">
        <f t="shared" si="148"/>
        <v>0.1463002432613591</v>
      </c>
      <c r="Q406" s="87">
        <f t="shared" si="149"/>
        <v>0.044106372242598606</v>
      </c>
      <c r="R406" s="87">
        <f t="shared" si="150"/>
        <v>0.05690809540665316</v>
      </c>
      <c r="S406" s="87">
        <f t="shared" si="151"/>
        <v>0.06344226120094291</v>
      </c>
      <c r="T406">
        <v>270841000</v>
      </c>
      <c r="U406" s="102">
        <v>97537000</v>
      </c>
      <c r="V406" s="102">
        <v>27402000</v>
      </c>
      <c r="W406" s="102">
        <v>97128000</v>
      </c>
      <c r="X406" s="102">
        <v>29282000</v>
      </c>
      <c r="Y406" s="102">
        <v>61805000</v>
      </c>
      <c r="Z406" s="102">
        <v>37781000</v>
      </c>
      <c r="AA406" s="102">
        <v>42119000</v>
      </c>
      <c r="AB406" s="102">
        <v>663895000</v>
      </c>
    </row>
    <row r="407" spans="1:28" ht="12.75">
      <c r="A407" s="98" t="s">
        <v>29</v>
      </c>
      <c r="B407" s="110" t="s">
        <v>44</v>
      </c>
      <c r="C407" s="111" t="s">
        <v>45</v>
      </c>
      <c r="D407" s="98" t="s">
        <v>25</v>
      </c>
      <c r="E407" s="98">
        <v>16</v>
      </c>
      <c r="F407" s="99"/>
      <c r="G407" s="99"/>
      <c r="H407" s="99"/>
      <c r="I407" s="99" t="s">
        <v>23</v>
      </c>
      <c r="J407" s="100">
        <v>15032</v>
      </c>
      <c r="K407" s="101">
        <f t="shared" si="143"/>
        <v>6326.525678552422</v>
      </c>
      <c r="L407" s="87">
        <f t="shared" si="144"/>
        <v>0.11849276214688277</v>
      </c>
      <c r="M407" s="87">
        <f t="shared" si="145"/>
        <v>0.4174764620705265</v>
      </c>
      <c r="N407" s="87">
        <f t="shared" si="146"/>
        <v>0.08263744143859618</v>
      </c>
      <c r="O407" s="87">
        <f t="shared" si="147"/>
        <v>0.09622014626866424</v>
      </c>
      <c r="P407" s="87">
        <f t="shared" si="148"/>
        <v>0.08849833383578125</v>
      </c>
      <c r="Q407" s="87">
        <f t="shared" si="149"/>
        <v>0.08397691720606909</v>
      </c>
      <c r="R407" s="87">
        <f t="shared" si="150"/>
        <v>0.060309359770969795</v>
      </c>
      <c r="S407" s="87">
        <f t="shared" si="151"/>
        <v>0.05238857726251013</v>
      </c>
      <c r="T407">
        <v>95100334</v>
      </c>
      <c r="U407" s="102">
        <v>18824650</v>
      </c>
      <c r="V407" s="102">
        <v>21918764</v>
      </c>
      <c r="W407" s="102">
        <v>20159750</v>
      </c>
      <c r="X407" s="102">
        <v>19129780</v>
      </c>
      <c r="Y407" s="102">
        <v>26992423</v>
      </c>
      <c r="Z407" s="102">
        <v>13738356</v>
      </c>
      <c r="AA407" s="102">
        <v>11934017</v>
      </c>
      <c r="AB407" s="102">
        <v>227798074</v>
      </c>
    </row>
    <row r="408" spans="1:28" ht="12.75">
      <c r="A408" s="98" t="s">
        <v>29</v>
      </c>
      <c r="B408" s="110" t="s">
        <v>70</v>
      </c>
      <c r="C408" s="111" t="s">
        <v>71</v>
      </c>
      <c r="D408" s="98" t="s">
        <v>25</v>
      </c>
      <c r="E408" s="98">
        <v>16</v>
      </c>
      <c r="F408" s="99"/>
      <c r="G408" s="99"/>
      <c r="H408" s="99"/>
      <c r="I408" s="99" t="s">
        <v>23</v>
      </c>
      <c r="J408" s="100">
        <v>3426</v>
      </c>
      <c r="K408" s="101">
        <f t="shared" si="143"/>
        <v>10217.534442498541</v>
      </c>
      <c r="L408" s="87">
        <f t="shared" si="144"/>
        <v>0.0840982841715038</v>
      </c>
      <c r="M408" s="87">
        <f t="shared" si="145"/>
        <v>0.4221969360332065</v>
      </c>
      <c r="N408" s="87">
        <f t="shared" si="146"/>
        <v>0.24561470097925647</v>
      </c>
      <c r="O408" s="87">
        <f t="shared" si="147"/>
        <v>0</v>
      </c>
      <c r="P408" s="87">
        <f t="shared" si="148"/>
        <v>0.06851092621590472</v>
      </c>
      <c r="Q408" s="87">
        <f t="shared" si="149"/>
        <v>0.051734261853000604</v>
      </c>
      <c r="R408" s="87">
        <f t="shared" si="150"/>
        <v>0.11798252925194076</v>
      </c>
      <c r="S408" s="87">
        <f t="shared" si="151"/>
        <v>0.009862361495187119</v>
      </c>
      <c r="T408">
        <v>35005273</v>
      </c>
      <c r="U408" s="102">
        <v>20364453</v>
      </c>
      <c r="V408" s="102">
        <v>0</v>
      </c>
      <c r="W408" s="102">
        <v>5680391</v>
      </c>
      <c r="X408" s="102">
        <v>4289401</v>
      </c>
      <c r="Y408" s="102">
        <v>6972773</v>
      </c>
      <c r="Z408" s="102">
        <v>9782190</v>
      </c>
      <c r="AA408" s="102">
        <v>817710</v>
      </c>
      <c r="AB408" s="102">
        <v>82912191</v>
      </c>
    </row>
    <row r="409" spans="1:28" ht="12.75">
      <c r="A409" s="98" t="s">
        <v>29</v>
      </c>
      <c r="B409" s="110" t="s">
        <v>182</v>
      </c>
      <c r="C409" s="111" t="s">
        <v>183</v>
      </c>
      <c r="D409" s="98" t="s">
        <v>25</v>
      </c>
      <c r="E409" s="98">
        <v>16</v>
      </c>
      <c r="F409" s="99"/>
      <c r="G409" s="99"/>
      <c r="H409" s="99"/>
      <c r="I409" s="99" t="s">
        <v>23</v>
      </c>
      <c r="J409" s="100">
        <v>13712</v>
      </c>
      <c r="K409" s="101">
        <f t="shared" si="143"/>
        <v>5827.406869894982</v>
      </c>
      <c r="L409" s="87">
        <f t="shared" si="144"/>
        <v>0.056270540179337525</v>
      </c>
      <c r="M409" s="87">
        <f t="shared" si="145"/>
        <v>0.2852791040931056</v>
      </c>
      <c r="N409" s="87">
        <f t="shared" si="146"/>
        <v>0.33565166376412126</v>
      </c>
      <c r="O409" s="87">
        <f t="shared" si="147"/>
        <v>0.12753392919145937</v>
      </c>
      <c r="P409" s="87">
        <f t="shared" si="148"/>
        <v>0.05377591632717714</v>
      </c>
      <c r="Q409" s="87">
        <f t="shared" si="149"/>
        <v>0.02848218922333835</v>
      </c>
      <c r="R409" s="87">
        <f t="shared" si="150"/>
        <v>0.061898280748739105</v>
      </c>
      <c r="S409" s="87">
        <f t="shared" si="151"/>
        <v>0.05110837647272162</v>
      </c>
      <c r="T409">
        <v>79905403</v>
      </c>
      <c r="U409" s="102">
        <v>94014532</v>
      </c>
      <c r="V409" s="102">
        <v>35721684</v>
      </c>
      <c r="W409" s="102">
        <v>15062394</v>
      </c>
      <c r="X409" s="102">
        <v>7977734</v>
      </c>
      <c r="Y409" s="102">
        <v>15761127</v>
      </c>
      <c r="Z409" s="102">
        <v>17337432</v>
      </c>
      <c r="AA409" s="102">
        <v>14315228</v>
      </c>
      <c r="AB409" s="102">
        <v>280095534</v>
      </c>
    </row>
    <row r="410" spans="1:28" ht="12.75">
      <c r="A410" s="98" t="s">
        <v>29</v>
      </c>
      <c r="B410" s="110" t="s">
        <v>226</v>
      </c>
      <c r="C410" s="111" t="s">
        <v>227</v>
      </c>
      <c r="D410" s="98" t="s">
        <v>25</v>
      </c>
      <c r="E410" s="98">
        <v>16</v>
      </c>
      <c r="F410" s="99"/>
      <c r="G410" s="99" t="s">
        <v>22</v>
      </c>
      <c r="H410" s="99"/>
      <c r="I410" s="99" t="s">
        <v>23</v>
      </c>
      <c r="J410" s="100">
        <v>23013</v>
      </c>
      <c r="K410" s="101">
        <f t="shared" si="143"/>
        <v>5809.542432538131</v>
      </c>
      <c r="L410" s="87">
        <f t="shared" si="144"/>
        <v>0.05512122657876475</v>
      </c>
      <c r="M410" s="87">
        <f t="shared" si="145"/>
        <v>0.3624192184247051</v>
      </c>
      <c r="N410" s="87">
        <f t="shared" si="146"/>
        <v>0.15862736380985426</v>
      </c>
      <c r="O410" s="87">
        <f t="shared" si="147"/>
        <v>0.16261493754337267</v>
      </c>
      <c r="P410" s="87">
        <f t="shared" si="148"/>
        <v>0.11838295888272034</v>
      </c>
      <c r="Q410" s="87">
        <f t="shared" si="149"/>
        <v>0.03481197952810548</v>
      </c>
      <c r="R410" s="87">
        <f t="shared" si="150"/>
        <v>0.06023106783483692</v>
      </c>
      <c r="S410" s="87">
        <f t="shared" si="151"/>
        <v>0.04779124739764053</v>
      </c>
      <c r="T410">
        <v>133695000</v>
      </c>
      <c r="U410" s="102">
        <v>58517000</v>
      </c>
      <c r="V410" s="102">
        <v>59988000</v>
      </c>
      <c r="W410" s="102">
        <v>43671000</v>
      </c>
      <c r="X410" s="102">
        <v>12842000</v>
      </c>
      <c r="Y410" s="102">
        <v>20334000</v>
      </c>
      <c r="Z410" s="102">
        <v>22219000</v>
      </c>
      <c r="AA410" s="102">
        <v>17630000</v>
      </c>
      <c r="AB410" s="102">
        <v>368896000</v>
      </c>
    </row>
    <row r="411" spans="1:28" ht="12.75">
      <c r="A411" s="98" t="s">
        <v>29</v>
      </c>
      <c r="B411" s="110" t="s">
        <v>250</v>
      </c>
      <c r="C411" s="111" t="s">
        <v>251</v>
      </c>
      <c r="D411" s="98" t="s">
        <v>25</v>
      </c>
      <c r="E411" s="98">
        <v>16</v>
      </c>
      <c r="F411" s="99"/>
      <c r="G411" s="99"/>
      <c r="H411" s="99"/>
      <c r="I411" s="99" t="s">
        <v>23</v>
      </c>
      <c r="J411" s="100">
        <v>28267</v>
      </c>
      <c r="K411" s="101">
        <f t="shared" si="143"/>
        <v>5199.867159585382</v>
      </c>
      <c r="L411" s="87">
        <f t="shared" si="144"/>
        <v>0.10824850694566801</v>
      </c>
      <c r="M411" s="87">
        <f t="shared" si="145"/>
        <v>0.34697049283190773</v>
      </c>
      <c r="N411" s="87">
        <f t="shared" si="146"/>
        <v>0.1678052123037278</v>
      </c>
      <c r="O411" s="87">
        <f t="shared" si="147"/>
        <v>0.040712051125772954</v>
      </c>
      <c r="P411" s="87">
        <f t="shared" si="148"/>
        <v>0.1483751057685985</v>
      </c>
      <c r="Q411" s="87">
        <f t="shared" si="149"/>
        <v>0.04761457935927996</v>
      </c>
      <c r="R411" s="87">
        <f t="shared" si="150"/>
        <v>0.07112709271502643</v>
      </c>
      <c r="S411" s="87">
        <f t="shared" si="151"/>
        <v>0.0691469589500186</v>
      </c>
      <c r="T411">
        <v>146984645</v>
      </c>
      <c r="U411" s="102">
        <v>71086130</v>
      </c>
      <c r="V411" s="102">
        <v>17246557</v>
      </c>
      <c r="W411" s="102">
        <v>62855092</v>
      </c>
      <c r="X411" s="102">
        <v>20170626</v>
      </c>
      <c r="Y411" s="102">
        <v>45856546</v>
      </c>
      <c r="Z411" s="102">
        <v>30131065</v>
      </c>
      <c r="AA411" s="102">
        <v>29292235</v>
      </c>
      <c r="AB411" s="102">
        <v>423622896</v>
      </c>
    </row>
    <row r="412" spans="1:28" ht="12.75">
      <c r="A412" s="98" t="s">
        <v>29</v>
      </c>
      <c r="B412" s="110" t="s">
        <v>252</v>
      </c>
      <c r="C412" s="111" t="s">
        <v>253</v>
      </c>
      <c r="D412" s="98" t="s">
        <v>25</v>
      </c>
      <c r="E412" s="98">
        <v>16</v>
      </c>
      <c r="F412" s="99"/>
      <c r="G412" s="99"/>
      <c r="H412" s="99"/>
      <c r="I412" s="99" t="s">
        <v>23</v>
      </c>
      <c r="J412" s="100">
        <v>24980</v>
      </c>
      <c r="K412" s="101">
        <f t="shared" si="143"/>
        <v>5213.004643714972</v>
      </c>
      <c r="L412" s="87">
        <f t="shared" si="144"/>
        <v>0.08815845223197252</v>
      </c>
      <c r="M412" s="87">
        <f t="shared" si="145"/>
        <v>0.4620752460569108</v>
      </c>
      <c r="N412" s="87">
        <f t="shared" si="146"/>
        <v>0.05302775014710322</v>
      </c>
      <c r="O412" s="87">
        <f t="shared" si="147"/>
        <v>0.019614259125389426</v>
      </c>
      <c r="P412" s="87">
        <f t="shared" si="148"/>
        <v>0.09859198379944037</v>
      </c>
      <c r="Q412" s="87">
        <f t="shared" si="149"/>
        <v>0.12901684485975273</v>
      </c>
      <c r="R412" s="87">
        <f t="shared" si="150"/>
        <v>0.08506701457512784</v>
      </c>
      <c r="S412" s="87">
        <f t="shared" si="151"/>
        <v>0.06444844920430311</v>
      </c>
      <c r="T412">
        <v>130220856</v>
      </c>
      <c r="U412" s="102">
        <v>14944144</v>
      </c>
      <c r="V412" s="102">
        <v>5527640</v>
      </c>
      <c r="W412" s="102">
        <v>27784939</v>
      </c>
      <c r="X412" s="102">
        <v>36359195</v>
      </c>
      <c r="Y412" s="102">
        <v>24844588</v>
      </c>
      <c r="Z412" s="102">
        <v>23973367</v>
      </c>
      <c r="AA412" s="102">
        <v>18162696</v>
      </c>
      <c r="AB412" s="102">
        <v>281817425</v>
      </c>
    </row>
    <row r="413" spans="1:28" ht="12.75">
      <c r="A413" s="98" t="s">
        <v>29</v>
      </c>
      <c r="B413" s="110" t="s">
        <v>256</v>
      </c>
      <c r="C413" s="111" t="s">
        <v>257</v>
      </c>
      <c r="D413" s="98" t="s">
        <v>25</v>
      </c>
      <c r="E413" s="98">
        <v>16</v>
      </c>
      <c r="F413" s="99"/>
      <c r="G413" s="99"/>
      <c r="H413" s="99"/>
      <c r="I413" s="99" t="s">
        <v>23</v>
      </c>
      <c r="J413" s="100">
        <v>19783</v>
      </c>
      <c r="K413" s="101">
        <f t="shared" si="143"/>
        <v>4488.173128443613</v>
      </c>
      <c r="L413" s="87">
        <f t="shared" si="144"/>
        <v>0.09838399315291914</v>
      </c>
      <c r="M413" s="87">
        <f t="shared" si="145"/>
        <v>0.4355934633062686</v>
      </c>
      <c r="N413" s="87">
        <f t="shared" si="146"/>
        <v>0.08271499158366562</v>
      </c>
      <c r="O413" s="87">
        <f t="shared" si="147"/>
        <v>0.04109908677951863</v>
      </c>
      <c r="P413" s="87">
        <f t="shared" si="148"/>
        <v>0.1038954448475849</v>
      </c>
      <c r="Q413" s="87">
        <f t="shared" si="149"/>
        <v>0.08080395310401113</v>
      </c>
      <c r="R413" s="87">
        <f t="shared" si="150"/>
        <v>0.10102219546647774</v>
      </c>
      <c r="S413" s="87">
        <f t="shared" si="151"/>
        <v>0.056486871759554275</v>
      </c>
      <c r="T413">
        <v>88789529</v>
      </c>
      <c r="U413" s="102">
        <v>16860274</v>
      </c>
      <c r="V413" s="102">
        <v>8377464</v>
      </c>
      <c r="W413" s="102">
        <v>21177608</v>
      </c>
      <c r="X413" s="102">
        <v>16470736</v>
      </c>
      <c r="Y413" s="102">
        <v>20054177</v>
      </c>
      <c r="Z413" s="102">
        <v>20591937</v>
      </c>
      <c r="AA413" s="102">
        <v>11514045</v>
      </c>
      <c r="AB413" s="102">
        <v>203835770</v>
      </c>
    </row>
    <row r="414" spans="1:28" ht="12.75">
      <c r="A414" s="98" t="s">
        <v>29</v>
      </c>
      <c r="B414" s="110" t="s">
        <v>260</v>
      </c>
      <c r="C414" s="111" t="s">
        <v>261</v>
      </c>
      <c r="D414" s="98" t="s">
        <v>25</v>
      </c>
      <c r="E414" s="98">
        <v>16</v>
      </c>
      <c r="F414" s="99"/>
      <c r="G414" s="99"/>
      <c r="H414" s="99"/>
      <c r="I414" s="99" t="s">
        <v>23</v>
      </c>
      <c r="J414" s="100">
        <v>10247</v>
      </c>
      <c r="K414" s="101">
        <f t="shared" si="143"/>
        <v>6915.719039718942</v>
      </c>
      <c r="L414" s="87">
        <f t="shared" si="144"/>
        <v>0.0841767001220692</v>
      </c>
      <c r="M414" s="87">
        <f t="shared" si="145"/>
        <v>0.4436006481662122</v>
      </c>
      <c r="N414" s="87">
        <f t="shared" si="146"/>
        <v>0.15905865564690794</v>
      </c>
      <c r="O414" s="87">
        <f t="shared" si="147"/>
        <v>0.03182870010288927</v>
      </c>
      <c r="P414" s="87">
        <f t="shared" si="148"/>
        <v>0.09823422519265088</v>
      </c>
      <c r="Q414" s="87">
        <f t="shared" si="149"/>
        <v>0.04044827260569556</v>
      </c>
      <c r="R414" s="87">
        <f t="shared" si="150"/>
        <v>0.07558035135089693</v>
      </c>
      <c r="S414" s="87">
        <f t="shared" si="151"/>
        <v>0.06707244681267804</v>
      </c>
      <c r="T414">
        <v>70865373</v>
      </c>
      <c r="U414" s="102">
        <v>25409681</v>
      </c>
      <c r="V414" s="102">
        <v>5084647</v>
      </c>
      <c r="W414" s="102">
        <v>15692955</v>
      </c>
      <c r="X414" s="102">
        <v>6461627</v>
      </c>
      <c r="Y414" s="102">
        <v>13447260</v>
      </c>
      <c r="Z414" s="102">
        <v>12073990</v>
      </c>
      <c r="AA414" s="102">
        <v>10714849</v>
      </c>
      <c r="AB414" s="102">
        <v>159750382</v>
      </c>
    </row>
    <row r="415" spans="1:28" ht="12.75">
      <c r="A415" s="98" t="s">
        <v>29</v>
      </c>
      <c r="B415" s="110" t="s">
        <v>262</v>
      </c>
      <c r="C415" s="111" t="s">
        <v>263</v>
      </c>
      <c r="D415" s="98" t="s">
        <v>25</v>
      </c>
      <c r="E415" s="98">
        <v>16</v>
      </c>
      <c r="F415" s="99"/>
      <c r="G415" s="99"/>
      <c r="H415" s="99"/>
      <c r="I415" s="99" t="s">
        <v>23</v>
      </c>
      <c r="J415" s="100">
        <v>14573</v>
      </c>
      <c r="K415" s="101">
        <f t="shared" si="143"/>
        <v>4482.589103135936</v>
      </c>
      <c r="L415" s="87">
        <f t="shared" si="144"/>
        <v>0.10016204771556386</v>
      </c>
      <c r="M415" s="87">
        <f t="shared" si="145"/>
        <v>0.368341513080968</v>
      </c>
      <c r="N415" s="87">
        <f t="shared" si="146"/>
        <v>0.1604657276234171</v>
      </c>
      <c r="O415" s="87">
        <f t="shared" si="147"/>
        <v>0.04375070669520237</v>
      </c>
      <c r="P415" s="87">
        <f t="shared" si="148"/>
        <v>0.047810709926920616</v>
      </c>
      <c r="Q415" s="87">
        <f t="shared" si="149"/>
        <v>0.05577578404845996</v>
      </c>
      <c r="R415" s="87">
        <f t="shared" si="150"/>
        <v>0.0961131694796808</v>
      </c>
      <c r="S415" s="87">
        <f t="shared" si="151"/>
        <v>0.12758034142978728</v>
      </c>
      <c r="T415">
        <v>65324771</v>
      </c>
      <c r="U415" s="102">
        <v>28458337</v>
      </c>
      <c r="V415" s="102">
        <v>7759117</v>
      </c>
      <c r="W415" s="102">
        <v>8479152</v>
      </c>
      <c r="X415" s="102">
        <v>9891745</v>
      </c>
      <c r="Y415" s="102">
        <v>17763577</v>
      </c>
      <c r="Z415" s="102">
        <v>17045515</v>
      </c>
      <c r="AA415" s="102">
        <v>22626167</v>
      </c>
      <c r="AB415" s="102">
        <v>177348381</v>
      </c>
    </row>
    <row r="416" spans="1:28" ht="12.75">
      <c r="A416" s="98" t="s">
        <v>29</v>
      </c>
      <c r="B416" s="110" t="s">
        <v>264</v>
      </c>
      <c r="C416" s="111" t="s">
        <v>265</v>
      </c>
      <c r="D416" s="98" t="s">
        <v>25</v>
      </c>
      <c r="E416" s="98">
        <v>16</v>
      </c>
      <c r="F416" s="99"/>
      <c r="G416" s="99"/>
      <c r="H416" s="99"/>
      <c r="I416" s="99" t="s">
        <v>23</v>
      </c>
      <c r="J416" s="100">
        <v>26043</v>
      </c>
      <c r="K416" s="101">
        <f t="shared" si="143"/>
        <v>5504.1789732365705</v>
      </c>
      <c r="L416" s="87">
        <f t="shared" si="144"/>
        <v>0.0739584638013838</v>
      </c>
      <c r="M416" s="87">
        <f t="shared" si="145"/>
        <v>0.4280549005644468</v>
      </c>
      <c r="N416" s="87">
        <f t="shared" si="146"/>
        <v>0.1124475080775186</v>
      </c>
      <c r="O416" s="87">
        <f t="shared" si="147"/>
        <v>0.025554536004183063</v>
      </c>
      <c r="P416" s="87">
        <f t="shared" si="148"/>
        <v>0.12221937748805306</v>
      </c>
      <c r="Q416" s="87">
        <f t="shared" si="149"/>
        <v>0.06575947786435737</v>
      </c>
      <c r="R416" s="87">
        <f t="shared" si="150"/>
        <v>0.0956588274586268</v>
      </c>
      <c r="S416" s="87">
        <f t="shared" si="151"/>
        <v>0.07634690874143053</v>
      </c>
      <c r="T416">
        <v>143345333</v>
      </c>
      <c r="U416" s="102">
        <v>37655977</v>
      </c>
      <c r="V416" s="102">
        <v>8557602</v>
      </c>
      <c r="W416" s="102">
        <v>40928342</v>
      </c>
      <c r="X416" s="102">
        <v>22021274</v>
      </c>
      <c r="Y416" s="102">
        <v>24766918</v>
      </c>
      <c r="Z416" s="102">
        <v>32033850</v>
      </c>
      <c r="AA416" s="102">
        <v>25566751</v>
      </c>
      <c r="AB416" s="102">
        <v>334876047</v>
      </c>
    </row>
    <row r="417" spans="1:28" ht="12.75">
      <c r="A417" s="98" t="s">
        <v>29</v>
      </c>
      <c r="B417" s="110" t="s">
        <v>268</v>
      </c>
      <c r="C417" s="111" t="s">
        <v>269</v>
      </c>
      <c r="D417" s="98" t="s">
        <v>25</v>
      </c>
      <c r="E417" s="98">
        <v>16</v>
      </c>
      <c r="F417" s="99"/>
      <c r="G417" s="99"/>
      <c r="H417" s="99"/>
      <c r="I417" s="99" t="s">
        <v>23</v>
      </c>
      <c r="J417" s="100">
        <v>13922</v>
      </c>
      <c r="K417" s="101">
        <f t="shared" si="143"/>
        <v>7474.272231001293</v>
      </c>
      <c r="L417" s="87">
        <f t="shared" si="144"/>
        <v>0.07537104612782565</v>
      </c>
      <c r="M417" s="87">
        <f t="shared" si="145"/>
        <v>0.28597024480128547</v>
      </c>
      <c r="N417" s="87">
        <f t="shared" si="146"/>
        <v>0.32320490986845585</v>
      </c>
      <c r="O417" s="87">
        <f t="shared" si="147"/>
        <v>0.10132256213595031</v>
      </c>
      <c r="P417" s="87">
        <f t="shared" si="148"/>
        <v>0.06267540105385978</v>
      </c>
      <c r="Q417" s="87">
        <f t="shared" si="149"/>
        <v>0.031174812599735206</v>
      </c>
      <c r="R417" s="87">
        <f t="shared" si="150"/>
        <v>0.06821692965662995</v>
      </c>
      <c r="S417" s="87">
        <f t="shared" si="151"/>
        <v>0.052064093756257764</v>
      </c>
      <c r="T417">
        <v>104056818</v>
      </c>
      <c r="U417" s="102">
        <v>117605503</v>
      </c>
      <c r="V417" s="102">
        <v>36868533</v>
      </c>
      <c r="W417" s="102">
        <v>22805879</v>
      </c>
      <c r="X417" s="102">
        <v>11343669</v>
      </c>
      <c r="Y417" s="102">
        <v>27425480</v>
      </c>
      <c r="Z417" s="102">
        <v>24822291</v>
      </c>
      <c r="AA417" s="102">
        <v>18944712</v>
      </c>
      <c r="AB417" s="102">
        <v>363872885</v>
      </c>
    </row>
    <row r="418" spans="1:28" ht="12.75">
      <c r="A418" s="98" t="s">
        <v>29</v>
      </c>
      <c r="B418" s="110" t="s">
        <v>48</v>
      </c>
      <c r="C418" s="111" t="s">
        <v>49</v>
      </c>
      <c r="D418" s="98" t="s">
        <v>25</v>
      </c>
      <c r="E418" s="98">
        <v>15</v>
      </c>
      <c r="F418" s="99"/>
      <c r="G418" s="99"/>
      <c r="H418" s="99" t="s">
        <v>22</v>
      </c>
      <c r="I418" s="99"/>
      <c r="J418" s="100">
        <v>31498</v>
      </c>
      <c r="K418" s="101">
        <f t="shared" si="143"/>
        <v>13411.200711156263</v>
      </c>
      <c r="L418" s="87">
        <f t="shared" si="144"/>
        <v>0.07729593160400892</v>
      </c>
      <c r="M418" s="87">
        <f t="shared" si="145"/>
        <v>0.3372110752331954</v>
      </c>
      <c r="N418" s="87">
        <f t="shared" si="146"/>
        <v>0.29922527650165043</v>
      </c>
      <c r="O418" s="87">
        <f t="shared" si="147"/>
        <v>0.03983459793007931</v>
      </c>
      <c r="P418" s="87">
        <f t="shared" si="148"/>
        <v>0.06452756235506364</v>
      </c>
      <c r="Q418" s="87">
        <f t="shared" si="149"/>
        <v>0.07704447575446734</v>
      </c>
      <c r="R418" s="87">
        <f t="shared" si="150"/>
        <v>0.0501243309478289</v>
      </c>
      <c r="S418" s="87">
        <f t="shared" si="151"/>
        <v>0.0547367496737061</v>
      </c>
      <c r="T418">
        <v>422426000</v>
      </c>
      <c r="U418" s="102">
        <v>374841000</v>
      </c>
      <c r="V418" s="102">
        <v>49901000</v>
      </c>
      <c r="W418" s="102">
        <v>80834000</v>
      </c>
      <c r="X418" s="102">
        <v>96514000</v>
      </c>
      <c r="Y418" s="102">
        <v>96829000</v>
      </c>
      <c r="Z418" s="102">
        <v>62791000</v>
      </c>
      <c r="AA418" s="102">
        <v>68569000</v>
      </c>
      <c r="AB418" s="102">
        <v>1252705000</v>
      </c>
    </row>
    <row r="419" spans="1:28" ht="12.75">
      <c r="A419" s="98" t="s">
        <v>29</v>
      </c>
      <c r="B419" s="110" t="s">
        <v>60</v>
      </c>
      <c r="C419" s="111" t="s">
        <v>61</v>
      </c>
      <c r="D419" s="98" t="s">
        <v>25</v>
      </c>
      <c r="E419" s="98">
        <v>15</v>
      </c>
      <c r="F419" s="99"/>
      <c r="G419" s="99"/>
      <c r="H419" s="99" t="s">
        <v>22</v>
      </c>
      <c r="I419" s="99"/>
      <c r="J419" s="100">
        <v>20358</v>
      </c>
      <c r="K419" s="101">
        <f t="shared" si="143"/>
        <v>7733.569112879458</v>
      </c>
      <c r="L419" s="87">
        <f t="shared" si="144"/>
        <v>0.07258895617747196</v>
      </c>
      <c r="M419" s="87">
        <f t="shared" si="145"/>
        <v>0.3519572929870095</v>
      </c>
      <c r="N419" s="87">
        <f t="shared" si="146"/>
        <v>0.24210476899449396</v>
      </c>
      <c r="O419" s="87">
        <f t="shared" si="147"/>
        <v>0.012053821924453477</v>
      </c>
      <c r="P419" s="87">
        <f t="shared" si="148"/>
        <v>0.06917534599968256</v>
      </c>
      <c r="Q419" s="87">
        <f t="shared" si="149"/>
        <v>0.09583816760445937</v>
      </c>
      <c r="R419" s="87">
        <f t="shared" si="150"/>
        <v>0.07303158539502422</v>
      </c>
      <c r="S419" s="87">
        <f t="shared" si="151"/>
        <v>0.08325006091740494</v>
      </c>
      <c r="T419">
        <v>157440000</v>
      </c>
      <c r="U419" s="102">
        <v>108300000</v>
      </c>
      <c r="V419" s="102">
        <v>5392000</v>
      </c>
      <c r="W419" s="102">
        <v>30944000</v>
      </c>
      <c r="X419" s="102">
        <v>42871000</v>
      </c>
      <c r="Y419" s="102">
        <v>32471000</v>
      </c>
      <c r="Z419" s="102">
        <v>32669000</v>
      </c>
      <c r="AA419" s="102">
        <v>37240000</v>
      </c>
      <c r="AB419" s="102">
        <v>447327000</v>
      </c>
    </row>
    <row r="420" spans="1:28" ht="12.75">
      <c r="A420" s="98" t="s">
        <v>29</v>
      </c>
      <c r="B420" s="110" t="s">
        <v>108</v>
      </c>
      <c r="C420" s="111" t="s">
        <v>109</v>
      </c>
      <c r="D420" s="98" t="s">
        <v>25</v>
      </c>
      <c r="E420" s="98">
        <v>15</v>
      </c>
      <c r="F420" s="99"/>
      <c r="G420" s="99"/>
      <c r="H420" s="99" t="s">
        <v>22</v>
      </c>
      <c r="I420" s="99"/>
      <c r="J420" s="100">
        <v>35667</v>
      </c>
      <c r="K420" s="101">
        <f t="shared" si="143"/>
        <v>7354.762357361146</v>
      </c>
      <c r="L420" s="87">
        <f t="shared" si="144"/>
        <v>0.12887367907821715</v>
      </c>
      <c r="M420" s="87">
        <f t="shared" si="145"/>
        <v>0.40691118258157494</v>
      </c>
      <c r="N420" s="87">
        <f t="shared" si="146"/>
        <v>0.11133700077578007</v>
      </c>
      <c r="O420" s="87">
        <f t="shared" si="147"/>
        <v>0.07888466769305666</v>
      </c>
      <c r="P420" s="87">
        <f t="shared" si="148"/>
        <v>0.08056869928740291</v>
      </c>
      <c r="Q420" s="87">
        <f t="shared" si="149"/>
        <v>0.05217717438224408</v>
      </c>
      <c r="R420" s="87">
        <f t="shared" si="150"/>
        <v>0.07415227272910595</v>
      </c>
      <c r="S420" s="87">
        <f t="shared" si="151"/>
        <v>0.06709532347261822</v>
      </c>
      <c r="T420">
        <v>262322309</v>
      </c>
      <c r="U420" s="102">
        <v>71775317</v>
      </c>
      <c r="V420" s="102">
        <v>50854361</v>
      </c>
      <c r="W420" s="102">
        <v>51940001</v>
      </c>
      <c r="X420" s="102">
        <v>33636915</v>
      </c>
      <c r="Y420" s="102">
        <v>83080639</v>
      </c>
      <c r="Z420" s="102">
        <v>47803541</v>
      </c>
      <c r="AA420" s="102">
        <v>43254157</v>
      </c>
      <c r="AB420" s="102">
        <v>644667240</v>
      </c>
    </row>
    <row r="421" spans="1:28" ht="12.75">
      <c r="A421" s="98" t="s">
        <v>29</v>
      </c>
      <c r="B421" s="110" t="s">
        <v>114</v>
      </c>
      <c r="C421" s="111" t="s">
        <v>115</v>
      </c>
      <c r="D421" s="98" t="s">
        <v>25</v>
      </c>
      <c r="E421" s="98">
        <v>15</v>
      </c>
      <c r="F421" s="99"/>
      <c r="G421" s="99" t="s">
        <v>22</v>
      </c>
      <c r="H421" s="99" t="s">
        <v>22</v>
      </c>
      <c r="I421" s="99"/>
      <c r="J421" s="100">
        <v>23262</v>
      </c>
      <c r="K421" s="101">
        <f t="shared" si="143"/>
        <v>7297.710085117359</v>
      </c>
      <c r="L421" s="87">
        <f t="shared" si="144"/>
        <v>0.055937274043569234</v>
      </c>
      <c r="M421" s="87">
        <f t="shared" si="145"/>
        <v>0.3859144982241339</v>
      </c>
      <c r="N421" s="87">
        <f t="shared" si="146"/>
        <v>0.2205441882318648</v>
      </c>
      <c r="O421" s="87">
        <f t="shared" si="147"/>
        <v>0.04177715471477231</v>
      </c>
      <c r="P421" s="87">
        <f t="shared" si="148"/>
        <v>0.10557925896368264</v>
      </c>
      <c r="Q421" s="87">
        <f t="shared" si="149"/>
        <v>0.04077402768111754</v>
      </c>
      <c r="R421" s="87">
        <f t="shared" si="150"/>
        <v>0.07330627277614338</v>
      </c>
      <c r="S421" s="87">
        <f t="shared" si="151"/>
        <v>0.07616732536471621</v>
      </c>
      <c r="T421">
        <v>169759332</v>
      </c>
      <c r="U421" s="102">
        <v>97014842</v>
      </c>
      <c r="V421" s="102">
        <v>18377288</v>
      </c>
      <c r="W421" s="102">
        <v>46443097</v>
      </c>
      <c r="X421" s="102">
        <v>17936024</v>
      </c>
      <c r="Y421" s="102">
        <v>24606161</v>
      </c>
      <c r="Z421" s="102">
        <v>32246583</v>
      </c>
      <c r="AA421" s="102">
        <v>33505127</v>
      </c>
      <c r="AB421" s="102">
        <v>439888454</v>
      </c>
    </row>
    <row r="422" spans="1:28" ht="12.75">
      <c r="A422" s="98" t="s">
        <v>29</v>
      </c>
      <c r="B422" s="110" t="s">
        <v>170</v>
      </c>
      <c r="C422" s="111" t="s">
        <v>171</v>
      </c>
      <c r="D422" s="98" t="s">
        <v>25</v>
      </c>
      <c r="E422" s="98">
        <v>15</v>
      </c>
      <c r="F422" s="99"/>
      <c r="G422" s="99" t="s">
        <v>22</v>
      </c>
      <c r="H422" s="99" t="s">
        <v>22</v>
      </c>
      <c r="I422" s="99"/>
      <c r="J422" s="100">
        <v>20235</v>
      </c>
      <c r="K422" s="101">
        <f t="shared" si="143"/>
        <v>6482.799061032864</v>
      </c>
      <c r="L422" s="87">
        <f t="shared" si="144"/>
        <v>0.06803926802023327</v>
      </c>
      <c r="M422" s="87">
        <f t="shared" si="145"/>
        <v>0.29266593129370383</v>
      </c>
      <c r="N422" s="87">
        <f t="shared" si="146"/>
        <v>0.2599989615870284</v>
      </c>
      <c r="O422" s="87">
        <f t="shared" si="147"/>
        <v>0.13962093562632932</v>
      </c>
      <c r="P422" s="87">
        <f t="shared" si="148"/>
        <v>0.10515560215900299</v>
      </c>
      <c r="Q422" s="87">
        <f t="shared" si="149"/>
        <v>0.019953152992936693</v>
      </c>
      <c r="R422" s="87">
        <f t="shared" si="150"/>
        <v>0.0850896837285551</v>
      </c>
      <c r="S422" s="87">
        <f t="shared" si="151"/>
        <v>0.02947646459221038</v>
      </c>
      <c r="T422">
        <v>131179439</v>
      </c>
      <c r="U422" s="102">
        <v>116537370</v>
      </c>
      <c r="V422" s="102">
        <v>62581237</v>
      </c>
      <c r="W422" s="102">
        <v>47133101</v>
      </c>
      <c r="X422" s="102">
        <v>8943451</v>
      </c>
      <c r="Y422" s="102">
        <v>30496727</v>
      </c>
      <c r="Z422" s="102">
        <v>38139106</v>
      </c>
      <c r="AA422" s="102">
        <v>13212013</v>
      </c>
      <c r="AB422" s="102">
        <v>448222444</v>
      </c>
    </row>
    <row r="423" spans="1:28" ht="12.75">
      <c r="A423" s="98" t="s">
        <v>29</v>
      </c>
      <c r="B423" s="110" t="s">
        <v>180</v>
      </c>
      <c r="C423" s="111" t="s">
        <v>181</v>
      </c>
      <c r="D423" s="98" t="s">
        <v>25</v>
      </c>
      <c r="E423" s="98">
        <v>15</v>
      </c>
      <c r="F423" s="99"/>
      <c r="G423" s="99"/>
      <c r="H423" s="99" t="s">
        <v>22</v>
      </c>
      <c r="I423" s="99"/>
      <c r="J423" s="100">
        <v>31234</v>
      </c>
      <c r="K423" s="101">
        <f t="shared" si="143"/>
        <v>0</v>
      </c>
      <c r="L423" s="87"/>
      <c r="M423" s="87"/>
      <c r="N423" s="87"/>
      <c r="O423" s="87"/>
      <c r="P423" s="87"/>
      <c r="Q423" s="87"/>
      <c r="R423" s="87"/>
      <c r="S423" s="87"/>
      <c r="U423" s="102"/>
      <c r="V423" s="102"/>
      <c r="W423" s="102"/>
      <c r="X423" s="102"/>
      <c r="Y423" s="102"/>
      <c r="Z423" s="102"/>
      <c r="AA423" s="102"/>
      <c r="AB423" s="102">
        <v>0</v>
      </c>
    </row>
    <row r="424" spans="1:28" ht="12.75">
      <c r="A424" s="98" t="s">
        <v>29</v>
      </c>
      <c r="B424" s="110" t="s">
        <v>232</v>
      </c>
      <c r="C424" s="111" t="s">
        <v>233</v>
      </c>
      <c r="D424" s="98" t="s">
        <v>25</v>
      </c>
      <c r="E424" s="98">
        <v>15</v>
      </c>
      <c r="F424" s="99"/>
      <c r="G424" s="99"/>
      <c r="H424" s="99" t="s">
        <v>22</v>
      </c>
      <c r="I424" s="99"/>
      <c r="J424" s="100">
        <v>39911</v>
      </c>
      <c r="K424" s="101">
        <f t="shared" si="143"/>
        <v>0</v>
      </c>
      <c r="L424" s="87">
        <f aca="true" t="shared" si="152" ref="L424:L455">IF(AB424&gt;0,Y424/AB424,"")</f>
      </c>
      <c r="M424" s="87"/>
      <c r="N424" s="87"/>
      <c r="O424" s="87"/>
      <c r="P424" s="87"/>
      <c r="Q424" s="87"/>
      <c r="R424" s="87"/>
      <c r="S424" s="87"/>
      <c r="U424" s="102"/>
      <c r="V424" s="102"/>
      <c r="W424" s="102"/>
      <c r="X424" s="102"/>
      <c r="Y424" s="102"/>
      <c r="Z424" s="102"/>
      <c r="AA424" s="102"/>
      <c r="AB424" s="102">
        <v>0</v>
      </c>
    </row>
    <row r="425" spans="1:28" ht="12.75">
      <c r="A425" s="98" t="s">
        <v>29</v>
      </c>
      <c r="B425" s="110" t="s">
        <v>56</v>
      </c>
      <c r="C425" s="111" t="s">
        <v>57</v>
      </c>
      <c r="D425" s="98" t="s">
        <v>25</v>
      </c>
      <c r="E425" s="98">
        <v>15</v>
      </c>
      <c r="F425" s="99"/>
      <c r="G425" s="99"/>
      <c r="H425" s="99"/>
      <c r="I425" s="99"/>
      <c r="J425" s="100">
        <v>16429</v>
      </c>
      <c r="K425" s="101">
        <f t="shared" si="143"/>
        <v>6649.765658287175</v>
      </c>
      <c r="L425" s="87">
        <f t="shared" si="152"/>
        <v>0.09072255652091941</v>
      </c>
      <c r="M425" s="87">
        <f aca="true" t="shared" si="153" ref="M425:M472">T425/AB425</f>
        <v>0.3432858332416849</v>
      </c>
      <c r="N425" s="87">
        <f aca="true" t="shared" si="154" ref="N425:N472">U425/AB425</f>
        <v>0.24254897955977314</v>
      </c>
      <c r="O425" s="87">
        <f aca="true" t="shared" si="155" ref="O425:O472">V425/AB425</f>
        <v>0.01644644849094251</v>
      </c>
      <c r="P425" s="87">
        <f aca="true" t="shared" si="156" ref="P425:P472">W425/AB425</f>
        <v>0.08177661864286949</v>
      </c>
      <c r="Q425" s="87">
        <f aca="true" t="shared" si="157" ref="Q425:Q472">X425/AB425</f>
        <v>0.08845700639444454</v>
      </c>
      <c r="R425" s="87">
        <f aca="true" t="shared" si="158" ref="R425:R472">Z425/AB425</f>
        <v>0.05875976056183129</v>
      </c>
      <c r="S425" s="87">
        <f aca="true" t="shared" si="159" ref="S425:S472">AA425/AB425</f>
        <v>0.07800279658753476</v>
      </c>
      <c r="T425">
        <v>109249000</v>
      </c>
      <c r="U425" s="102">
        <v>77190000</v>
      </c>
      <c r="V425" s="102">
        <v>5234000</v>
      </c>
      <c r="W425" s="102">
        <v>26025000</v>
      </c>
      <c r="X425" s="102">
        <v>28151000</v>
      </c>
      <c r="Y425" s="102">
        <v>28872000</v>
      </c>
      <c r="Z425" s="102">
        <v>18700000</v>
      </c>
      <c r="AA425" s="102">
        <v>24824000</v>
      </c>
      <c r="AB425" s="102">
        <v>318245000</v>
      </c>
    </row>
    <row r="426" spans="1:28" ht="12.75">
      <c r="A426" s="98" t="s">
        <v>29</v>
      </c>
      <c r="B426" s="110" t="s">
        <v>62</v>
      </c>
      <c r="C426" s="111" t="s">
        <v>63</v>
      </c>
      <c r="D426" s="98" t="s">
        <v>25</v>
      </c>
      <c r="E426" s="98">
        <v>15</v>
      </c>
      <c r="F426" s="99"/>
      <c r="G426" s="99"/>
      <c r="H426" s="99"/>
      <c r="I426" s="99"/>
      <c r="J426" s="100">
        <v>14560</v>
      </c>
      <c r="K426" s="101">
        <f t="shared" si="143"/>
        <v>7210.714285714285</v>
      </c>
      <c r="L426" s="87">
        <f t="shared" si="152"/>
        <v>0.09022801411246745</v>
      </c>
      <c r="M426" s="87">
        <f t="shared" si="153"/>
        <v>0.3491139804540331</v>
      </c>
      <c r="N426" s="87">
        <f t="shared" si="154"/>
        <v>0.22073176003484887</v>
      </c>
      <c r="O426" s="87">
        <f t="shared" si="155"/>
        <v>0.05381625194944252</v>
      </c>
      <c r="P426" s="87">
        <f t="shared" si="156"/>
        <v>0.07969686792339896</v>
      </c>
      <c r="Q426" s="87">
        <f t="shared" si="157"/>
        <v>0.11848620177104151</v>
      </c>
      <c r="R426" s="87">
        <f t="shared" si="158"/>
        <v>0.06256505069381865</v>
      </c>
      <c r="S426" s="87">
        <f t="shared" si="159"/>
        <v>0.025361873060948968</v>
      </c>
      <c r="T426">
        <v>104988000</v>
      </c>
      <c r="U426" s="102">
        <v>66380000</v>
      </c>
      <c r="V426" s="102">
        <v>16184000</v>
      </c>
      <c r="W426" s="102">
        <v>23967000</v>
      </c>
      <c r="X426" s="102">
        <v>35632000</v>
      </c>
      <c r="Y426" s="102">
        <v>27134000</v>
      </c>
      <c r="Z426" s="102">
        <v>18815000</v>
      </c>
      <c r="AA426" s="102">
        <v>7627000</v>
      </c>
      <c r="AB426" s="102">
        <v>300727000</v>
      </c>
    </row>
    <row r="427" spans="1:28" ht="12.75">
      <c r="A427" s="98" t="s">
        <v>29</v>
      </c>
      <c r="B427" s="110" t="s">
        <v>74</v>
      </c>
      <c r="C427" s="111" t="s">
        <v>75</v>
      </c>
      <c r="D427" s="98" t="s">
        <v>25</v>
      </c>
      <c r="E427" s="98">
        <v>15</v>
      </c>
      <c r="F427" s="99"/>
      <c r="G427" s="99"/>
      <c r="H427" s="99"/>
      <c r="I427" s="99"/>
      <c r="J427" s="100">
        <v>19758</v>
      </c>
      <c r="K427" s="101">
        <f t="shared" si="143"/>
        <v>10166.625518777204</v>
      </c>
      <c r="L427" s="87">
        <f t="shared" si="152"/>
        <v>0.10382947383759068</v>
      </c>
      <c r="M427" s="87">
        <f t="shared" si="153"/>
        <v>0.4218575187553444</v>
      </c>
      <c r="N427" s="87">
        <f t="shared" si="154"/>
        <v>0.1301950968870499</v>
      </c>
      <c r="O427" s="87">
        <f t="shared" si="155"/>
        <v>0.0619129410774285</v>
      </c>
      <c r="P427" s="87">
        <f t="shared" si="156"/>
        <v>0.13426588416501653</v>
      </c>
      <c r="Q427" s="87">
        <f t="shared" si="157"/>
        <v>0.052416917681268244</v>
      </c>
      <c r="R427" s="87">
        <f t="shared" si="158"/>
        <v>0.09436933954706361</v>
      </c>
      <c r="S427" s="87">
        <f t="shared" si="159"/>
        <v>0.0011528280492381392</v>
      </c>
      <c r="T427">
        <v>200872187</v>
      </c>
      <c r="U427" s="102">
        <v>61993855</v>
      </c>
      <c r="V427" s="102">
        <v>29480541</v>
      </c>
      <c r="W427" s="102">
        <v>63932206</v>
      </c>
      <c r="X427" s="102">
        <v>24958903</v>
      </c>
      <c r="Y427" s="102">
        <v>49439568</v>
      </c>
      <c r="Z427" s="102">
        <v>44935019</v>
      </c>
      <c r="AA427" s="102">
        <v>548932</v>
      </c>
      <c r="AB427" s="102">
        <v>476161211</v>
      </c>
    </row>
    <row r="428" spans="1:28" ht="12.75">
      <c r="A428" s="98" t="s">
        <v>29</v>
      </c>
      <c r="B428" s="110" t="s">
        <v>88</v>
      </c>
      <c r="C428" s="111" t="s">
        <v>89</v>
      </c>
      <c r="D428" s="98" t="s">
        <v>25</v>
      </c>
      <c r="E428" s="98">
        <v>15</v>
      </c>
      <c r="F428" s="99"/>
      <c r="G428" s="99"/>
      <c r="H428" s="99"/>
      <c r="I428" s="99"/>
      <c r="J428" s="100">
        <v>15605</v>
      </c>
      <c r="K428" s="101">
        <f t="shared" si="143"/>
        <v>11150.56161486703</v>
      </c>
      <c r="L428" s="87">
        <f t="shared" si="152"/>
        <v>0.04790289035331434</v>
      </c>
      <c r="M428" s="87">
        <f t="shared" si="153"/>
        <v>0.252405326269881</v>
      </c>
      <c r="N428" s="87">
        <f t="shared" si="154"/>
        <v>0.49095682302582416</v>
      </c>
      <c r="O428" s="87">
        <f t="shared" si="155"/>
        <v>0.04246653834074523</v>
      </c>
      <c r="P428" s="87">
        <f t="shared" si="156"/>
        <v>0.046095214654064194</v>
      </c>
      <c r="Q428" s="87">
        <f t="shared" si="157"/>
        <v>0.028988050469949844</v>
      </c>
      <c r="R428" s="87">
        <f t="shared" si="158"/>
        <v>0.07207006178127362</v>
      </c>
      <c r="S428" s="87">
        <f t="shared" si="159"/>
        <v>0.01911509510494763</v>
      </c>
      <c r="T428">
        <v>174004514</v>
      </c>
      <c r="U428" s="102">
        <v>338458402</v>
      </c>
      <c r="V428" s="102">
        <v>29275806</v>
      </c>
      <c r="W428" s="102">
        <v>31777362</v>
      </c>
      <c r="X428" s="102">
        <v>19983935</v>
      </c>
      <c r="Y428" s="102">
        <v>33023547</v>
      </c>
      <c r="Z428" s="102">
        <v>49684039</v>
      </c>
      <c r="AA428" s="102">
        <v>13177665</v>
      </c>
      <c r="AB428" s="102">
        <v>689385270</v>
      </c>
    </row>
    <row r="429" spans="1:28" ht="12.75">
      <c r="A429" s="98" t="s">
        <v>29</v>
      </c>
      <c r="B429" s="110" t="s">
        <v>136</v>
      </c>
      <c r="C429" s="111" t="s">
        <v>137</v>
      </c>
      <c r="D429" s="98" t="s">
        <v>25</v>
      </c>
      <c r="E429" s="98">
        <v>15</v>
      </c>
      <c r="F429" s="99"/>
      <c r="G429" s="99"/>
      <c r="H429" s="99"/>
      <c r="I429" s="99"/>
      <c r="J429" s="100">
        <v>21378</v>
      </c>
      <c r="K429" s="101">
        <f t="shared" si="143"/>
        <v>8660.258209374122</v>
      </c>
      <c r="L429" s="87">
        <f t="shared" si="152"/>
        <v>0.08915811965811966</v>
      </c>
      <c r="M429" s="87">
        <f t="shared" si="153"/>
        <v>0.3955961538461538</v>
      </c>
      <c r="N429" s="87">
        <f t="shared" si="154"/>
        <v>0.19777991452991453</v>
      </c>
      <c r="O429" s="87">
        <f t="shared" si="155"/>
        <v>0.03171794871794872</v>
      </c>
      <c r="P429" s="87">
        <f t="shared" si="156"/>
        <v>0.08763675213675214</v>
      </c>
      <c r="Q429" s="87">
        <f t="shared" si="157"/>
        <v>0.07861965811965813</v>
      </c>
      <c r="R429" s="87">
        <f t="shared" si="158"/>
        <v>0.09844230769230769</v>
      </c>
      <c r="S429" s="87">
        <f t="shared" si="159"/>
        <v>0.0210491452991453</v>
      </c>
      <c r="T429">
        <v>185139000</v>
      </c>
      <c r="U429" s="102">
        <v>92561000</v>
      </c>
      <c r="V429" s="102">
        <v>14844000</v>
      </c>
      <c r="W429" s="102">
        <v>41014000</v>
      </c>
      <c r="X429" s="102">
        <v>36794000</v>
      </c>
      <c r="Y429" s="102">
        <v>41726000</v>
      </c>
      <c r="Z429" s="102">
        <v>46071000</v>
      </c>
      <c r="AA429" s="102">
        <v>9851000</v>
      </c>
      <c r="AB429" s="102">
        <v>468000000</v>
      </c>
    </row>
    <row r="430" spans="1:28" ht="12.75">
      <c r="A430" s="98" t="s">
        <v>29</v>
      </c>
      <c r="B430" s="110" t="s">
        <v>166</v>
      </c>
      <c r="C430" s="111" t="s">
        <v>167</v>
      </c>
      <c r="D430" s="98" t="s">
        <v>25</v>
      </c>
      <c r="E430" s="98">
        <v>15</v>
      </c>
      <c r="F430" s="99"/>
      <c r="G430" s="99"/>
      <c r="H430" s="99"/>
      <c r="I430" s="99"/>
      <c r="J430" s="100">
        <v>10637</v>
      </c>
      <c r="K430" s="101">
        <f t="shared" si="143"/>
        <v>5126.954028391464</v>
      </c>
      <c r="L430" s="87">
        <f t="shared" si="152"/>
        <v>0.05400171209810801</v>
      </c>
      <c r="M430" s="87">
        <f t="shared" si="153"/>
        <v>0.24306614952182337</v>
      </c>
      <c r="N430" s="87">
        <f t="shared" si="154"/>
        <v>0.3553983382547823</v>
      </c>
      <c r="O430" s="87">
        <f t="shared" si="155"/>
        <v>0.10377722491446607</v>
      </c>
      <c r="P430" s="87">
        <f t="shared" si="156"/>
        <v>0.060274180031857895</v>
      </c>
      <c r="Q430" s="87">
        <f t="shared" si="157"/>
        <v>0.060907720602243816</v>
      </c>
      <c r="R430" s="87">
        <f t="shared" si="158"/>
        <v>0.08553841091753209</v>
      </c>
      <c r="S430" s="87">
        <f t="shared" si="159"/>
        <v>0.03703626365918644</v>
      </c>
      <c r="T430">
        <v>54535410</v>
      </c>
      <c r="U430" s="102">
        <v>79738763</v>
      </c>
      <c r="V430" s="102">
        <v>23283923</v>
      </c>
      <c r="W430" s="102">
        <v>13523385</v>
      </c>
      <c r="X430" s="102">
        <v>13665529</v>
      </c>
      <c r="Y430" s="102">
        <v>12116066</v>
      </c>
      <c r="Z430" s="102">
        <v>19191781</v>
      </c>
      <c r="AA430" s="102">
        <v>8309622</v>
      </c>
      <c r="AB430" s="102">
        <v>224364479</v>
      </c>
    </row>
    <row r="431" spans="1:28" ht="12.75">
      <c r="A431" s="98" t="s">
        <v>29</v>
      </c>
      <c r="B431" s="110" t="s">
        <v>186</v>
      </c>
      <c r="C431" s="111" t="s">
        <v>187</v>
      </c>
      <c r="D431" s="98" t="s">
        <v>25</v>
      </c>
      <c r="E431" s="98">
        <v>15</v>
      </c>
      <c r="F431" s="99"/>
      <c r="G431" s="99"/>
      <c r="H431" s="99"/>
      <c r="I431" s="99"/>
      <c r="J431" s="100">
        <v>14534</v>
      </c>
      <c r="K431" s="101">
        <f t="shared" si="143"/>
        <v>7906.226503371405</v>
      </c>
      <c r="L431" s="87">
        <f t="shared" si="152"/>
        <v>0.10381161150107797</v>
      </c>
      <c r="M431" s="87">
        <f t="shared" si="153"/>
        <v>0.3451689900563364</v>
      </c>
      <c r="N431" s="87">
        <f t="shared" si="154"/>
        <v>0.30854534090785424</v>
      </c>
      <c r="O431" s="87">
        <f t="shared" si="155"/>
        <v>0.03665935584122999</v>
      </c>
      <c r="P431" s="87">
        <f t="shared" si="156"/>
        <v>0.0662240288367575</v>
      </c>
      <c r="Q431" s="87">
        <f t="shared" si="157"/>
        <v>0.04019004094951182</v>
      </c>
      <c r="R431" s="87">
        <f t="shared" si="158"/>
        <v>0.07744613141353983</v>
      </c>
      <c r="S431" s="87">
        <f t="shared" si="159"/>
        <v>0.021954500493692262</v>
      </c>
      <c r="T431">
        <v>114909096</v>
      </c>
      <c r="U431" s="102">
        <v>102716835</v>
      </c>
      <c r="V431" s="102">
        <v>12204148</v>
      </c>
      <c r="W431" s="102">
        <v>22046428</v>
      </c>
      <c r="X431" s="102">
        <v>13379537</v>
      </c>
      <c r="Y431" s="102">
        <v>34559589</v>
      </c>
      <c r="Z431" s="102">
        <v>25782342</v>
      </c>
      <c r="AA431" s="102">
        <v>7308802</v>
      </c>
      <c r="AB431" s="102">
        <v>332906777</v>
      </c>
    </row>
    <row r="432" spans="1:28" ht="12.75">
      <c r="A432" s="98" t="s">
        <v>29</v>
      </c>
      <c r="B432" s="110" t="s">
        <v>230</v>
      </c>
      <c r="C432" s="111" t="s">
        <v>231</v>
      </c>
      <c r="D432" s="98" t="s">
        <v>25</v>
      </c>
      <c r="E432" s="98">
        <v>16</v>
      </c>
      <c r="F432" s="99"/>
      <c r="G432" s="99" t="s">
        <v>22</v>
      </c>
      <c r="H432" s="99" t="s">
        <v>22</v>
      </c>
      <c r="I432" s="99"/>
      <c r="J432" s="100">
        <v>18416</v>
      </c>
      <c r="K432" s="101">
        <f t="shared" si="143"/>
        <v>6907.892539096438</v>
      </c>
      <c r="L432" s="87">
        <f t="shared" si="152"/>
        <v>0.10091305659125208</v>
      </c>
      <c r="M432" s="87">
        <f t="shared" si="153"/>
        <v>0.4082626645781225</v>
      </c>
      <c r="N432" s="87">
        <f t="shared" si="154"/>
        <v>0.17006753737991506</v>
      </c>
      <c r="O432" s="87">
        <f t="shared" si="155"/>
        <v>0.07354803063789873</v>
      </c>
      <c r="P432" s="87">
        <f t="shared" si="156"/>
        <v>0.08083053811526493</v>
      </c>
      <c r="Q432" s="87">
        <f t="shared" si="157"/>
        <v>0.07229311532829107</v>
      </c>
      <c r="R432" s="87">
        <f t="shared" si="158"/>
        <v>0.05455277809032855</v>
      </c>
      <c r="S432" s="87">
        <f t="shared" si="159"/>
        <v>0.039532279278927045</v>
      </c>
      <c r="T432">
        <v>127215749</v>
      </c>
      <c r="U432" s="102">
        <v>52993504</v>
      </c>
      <c r="V432" s="102">
        <v>22917765</v>
      </c>
      <c r="W432" s="102">
        <v>25187014</v>
      </c>
      <c r="X432" s="102">
        <v>22526730</v>
      </c>
      <c r="Y432" s="102">
        <v>31444781</v>
      </c>
      <c r="Z432" s="102">
        <v>16998793</v>
      </c>
      <c r="AA432" s="102">
        <v>12318365</v>
      </c>
      <c r="AB432" s="102">
        <v>311602701</v>
      </c>
    </row>
    <row r="433" spans="1:28" ht="12.75">
      <c r="A433" s="98" t="s">
        <v>29</v>
      </c>
      <c r="B433" s="110" t="s">
        <v>32</v>
      </c>
      <c r="C433" s="111" t="s">
        <v>33</v>
      </c>
      <c r="D433" s="98" t="s">
        <v>25</v>
      </c>
      <c r="E433" s="98">
        <v>16</v>
      </c>
      <c r="F433" s="99"/>
      <c r="G433" s="99"/>
      <c r="H433" s="99"/>
      <c r="I433" s="99"/>
      <c r="J433" s="100">
        <v>5495</v>
      </c>
      <c r="K433" s="101">
        <f t="shared" si="143"/>
        <v>5981.510464058235</v>
      </c>
      <c r="L433" s="87">
        <f t="shared" si="152"/>
        <v>0.08919004047902719</v>
      </c>
      <c r="M433" s="87">
        <f t="shared" si="153"/>
        <v>0.31265999991476817</v>
      </c>
      <c r="N433" s="87">
        <f t="shared" si="154"/>
        <v>0.37560542179402023</v>
      </c>
      <c r="O433" s="87">
        <f t="shared" si="155"/>
        <v>0.036187947429012546</v>
      </c>
      <c r="P433" s="87">
        <f t="shared" si="156"/>
        <v>0.041701885038710466</v>
      </c>
      <c r="Q433" s="87">
        <f t="shared" si="157"/>
        <v>0.06645878029306353</v>
      </c>
      <c r="R433" s="87">
        <f t="shared" si="158"/>
        <v>0.07264606831695766</v>
      </c>
      <c r="S433" s="87">
        <f t="shared" si="159"/>
        <v>0.00554985673444017</v>
      </c>
      <c r="T433">
        <v>32868400</v>
      </c>
      <c r="U433" s="102">
        <v>39485541</v>
      </c>
      <c r="V433" s="102">
        <v>3804260</v>
      </c>
      <c r="W433" s="102">
        <v>4383913</v>
      </c>
      <c r="X433" s="102">
        <v>6986483</v>
      </c>
      <c r="Y433" s="102">
        <v>9376108</v>
      </c>
      <c r="Z433" s="102">
        <v>7636922</v>
      </c>
      <c r="AA433" s="102">
        <v>583429</v>
      </c>
      <c r="AB433" s="102">
        <v>105125056</v>
      </c>
    </row>
    <row r="434" spans="1:28" ht="12.75">
      <c r="A434" s="98" t="s">
        <v>29</v>
      </c>
      <c r="B434" s="110" t="s">
        <v>34</v>
      </c>
      <c r="C434" s="111" t="s">
        <v>35</v>
      </c>
      <c r="D434" s="98" t="s">
        <v>25</v>
      </c>
      <c r="E434" s="98">
        <v>16</v>
      </c>
      <c r="F434" s="99"/>
      <c r="G434" s="99"/>
      <c r="H434" s="99"/>
      <c r="I434" s="99"/>
      <c r="J434" s="100">
        <v>18302</v>
      </c>
      <c r="K434" s="101">
        <f t="shared" si="143"/>
        <v>6959.4818052671835</v>
      </c>
      <c r="L434" s="87">
        <f t="shared" si="152"/>
        <v>0.09908061644446388</v>
      </c>
      <c r="M434" s="87">
        <f t="shared" si="153"/>
        <v>0.4076859608724985</v>
      </c>
      <c r="N434" s="87">
        <f t="shared" si="154"/>
        <v>0.0900134341429646</v>
      </c>
      <c r="O434" s="87">
        <f t="shared" si="155"/>
        <v>0.11600134392641474</v>
      </c>
      <c r="P434" s="87">
        <f t="shared" si="156"/>
        <v>0.11553419282572211</v>
      </c>
      <c r="Q434" s="87">
        <f t="shared" si="157"/>
        <v>0.036124359860143056</v>
      </c>
      <c r="R434" s="87">
        <f t="shared" si="158"/>
        <v>0.10401120489206114</v>
      </c>
      <c r="S434" s="87">
        <f t="shared" si="159"/>
        <v>0.031548887035731964</v>
      </c>
      <c r="T434">
        <v>127372436</v>
      </c>
      <c r="U434" s="102">
        <v>28122701</v>
      </c>
      <c r="V434" s="102">
        <v>36242047</v>
      </c>
      <c r="W434" s="102">
        <v>36096096</v>
      </c>
      <c r="X434" s="102">
        <v>11286255</v>
      </c>
      <c r="Y434" s="102">
        <v>30955541</v>
      </c>
      <c r="Z434" s="102">
        <v>32495994</v>
      </c>
      <c r="AA434" s="102">
        <v>9856750</v>
      </c>
      <c r="AB434" s="102">
        <v>312427820</v>
      </c>
    </row>
    <row r="435" spans="1:28" ht="12.75">
      <c r="A435" s="98" t="s">
        <v>29</v>
      </c>
      <c r="B435" s="110" t="s">
        <v>38</v>
      </c>
      <c r="C435" s="111" t="s">
        <v>39</v>
      </c>
      <c r="D435" s="98" t="s">
        <v>25</v>
      </c>
      <c r="E435" s="98">
        <v>16</v>
      </c>
      <c r="F435" s="99"/>
      <c r="G435" s="99"/>
      <c r="H435" s="99"/>
      <c r="I435" s="99"/>
      <c r="J435" s="100">
        <v>6009</v>
      </c>
      <c r="K435" s="101">
        <f aca="true" t="shared" si="160" ref="K435:K466">IF(J435&gt;0,T435/J435,"")</f>
        <v>9545.194874355135</v>
      </c>
      <c r="L435" s="87">
        <f t="shared" si="152"/>
        <v>0.05342988387074828</v>
      </c>
      <c r="M435" s="87">
        <f t="shared" si="153"/>
        <v>0.23540784306545465</v>
      </c>
      <c r="N435" s="87">
        <f t="shared" si="154"/>
        <v>0.40822376347522604</v>
      </c>
      <c r="O435" s="87">
        <f t="shared" si="155"/>
        <v>0.05864249620651252</v>
      </c>
      <c r="P435" s="87">
        <f t="shared" si="156"/>
        <v>0.08406701439277549</v>
      </c>
      <c r="Q435" s="87">
        <f t="shared" si="157"/>
        <v>0.05432804997602112</v>
      </c>
      <c r="R435" s="87">
        <f t="shared" si="158"/>
        <v>0.08786803522591721</v>
      </c>
      <c r="S435" s="87">
        <f t="shared" si="159"/>
        <v>0.018032913787344687</v>
      </c>
      <c r="T435">
        <v>57357076</v>
      </c>
      <c r="U435" s="102">
        <v>99463642</v>
      </c>
      <c r="V435" s="102">
        <v>14288233</v>
      </c>
      <c r="W435" s="102">
        <v>20482912</v>
      </c>
      <c r="X435" s="102">
        <v>13237019</v>
      </c>
      <c r="Y435" s="102">
        <v>13018181</v>
      </c>
      <c r="Z435" s="102">
        <v>21409030</v>
      </c>
      <c r="AA435" s="102">
        <v>4393716</v>
      </c>
      <c r="AB435" s="102">
        <v>243649809</v>
      </c>
    </row>
    <row r="436" spans="1:28" ht="12.75">
      <c r="A436" s="98" t="s">
        <v>29</v>
      </c>
      <c r="B436" s="110" t="s">
        <v>46</v>
      </c>
      <c r="C436" s="111" t="s">
        <v>47</v>
      </c>
      <c r="D436" s="98" t="s">
        <v>25</v>
      </c>
      <c r="E436" s="98">
        <v>16</v>
      </c>
      <c r="F436" s="99"/>
      <c r="G436" s="99" t="s">
        <v>22</v>
      </c>
      <c r="H436" s="99"/>
      <c r="I436" s="99"/>
      <c r="J436" s="100">
        <v>14076</v>
      </c>
      <c r="K436" s="101">
        <f t="shared" si="160"/>
        <v>6778.3531543052</v>
      </c>
      <c r="L436" s="87">
        <f t="shared" si="152"/>
        <v>0.06935946976005594</v>
      </c>
      <c r="M436" s="87">
        <f t="shared" si="153"/>
        <v>0.27396279160628056</v>
      </c>
      <c r="N436" s="87">
        <f t="shared" si="154"/>
        <v>0.2334624775839493</v>
      </c>
      <c r="O436" s="87">
        <f t="shared" si="155"/>
        <v>0.15955168751408924</v>
      </c>
      <c r="P436" s="87">
        <f t="shared" si="156"/>
        <v>0.07509489144772591</v>
      </c>
      <c r="Q436" s="87">
        <f t="shared" si="157"/>
        <v>0.048489365330614376</v>
      </c>
      <c r="R436" s="87">
        <f t="shared" si="158"/>
        <v>0.07290019942852234</v>
      </c>
      <c r="S436" s="87">
        <f t="shared" si="159"/>
        <v>0.0671791173287623</v>
      </c>
      <c r="T436">
        <v>95412099</v>
      </c>
      <c r="U436" s="102">
        <v>81307191</v>
      </c>
      <c r="V436" s="102">
        <v>55566529</v>
      </c>
      <c r="W436" s="102">
        <v>26153045</v>
      </c>
      <c r="X436" s="102">
        <v>16887228</v>
      </c>
      <c r="Y436" s="102">
        <v>24155589</v>
      </c>
      <c r="Z436" s="102">
        <v>25388707</v>
      </c>
      <c r="AA436" s="102">
        <v>23396245</v>
      </c>
      <c r="AB436" s="102">
        <v>348266633</v>
      </c>
    </row>
    <row r="437" spans="1:28" ht="12.75">
      <c r="A437" s="98" t="s">
        <v>29</v>
      </c>
      <c r="B437" s="110" t="s">
        <v>64</v>
      </c>
      <c r="C437" s="111" t="s">
        <v>65</v>
      </c>
      <c r="D437" s="98" t="s">
        <v>25</v>
      </c>
      <c r="E437" s="98">
        <v>16</v>
      </c>
      <c r="F437" s="99"/>
      <c r="G437" s="99"/>
      <c r="H437" s="99"/>
      <c r="I437" s="99"/>
      <c r="J437" s="100">
        <v>27661</v>
      </c>
      <c r="K437" s="101">
        <f t="shared" si="160"/>
        <v>5443.189327934637</v>
      </c>
      <c r="L437" s="87">
        <f t="shared" si="152"/>
        <v>0.09836275372217451</v>
      </c>
      <c r="M437" s="87">
        <f t="shared" si="153"/>
        <v>0.4594907507579776</v>
      </c>
      <c r="N437" s="87">
        <f t="shared" si="154"/>
        <v>0.0007355376958232013</v>
      </c>
      <c r="O437" s="87">
        <f t="shared" si="155"/>
        <v>0.01084066192569798</v>
      </c>
      <c r="P437" s="87">
        <f t="shared" si="156"/>
        <v>0.11132728539855041</v>
      </c>
      <c r="Q437" s="87">
        <f t="shared" si="157"/>
        <v>0.11051738154512977</v>
      </c>
      <c r="R437" s="87">
        <f t="shared" si="158"/>
        <v>0.062407177344962886</v>
      </c>
      <c r="S437" s="87">
        <f t="shared" si="159"/>
        <v>0.14631845160968368</v>
      </c>
      <c r="T437">
        <v>150564060</v>
      </c>
      <c r="U437" s="102">
        <v>241018</v>
      </c>
      <c r="V437" s="102">
        <v>3552224</v>
      </c>
      <c r="W437" s="102">
        <v>36479272</v>
      </c>
      <c r="X437" s="102">
        <v>36213886</v>
      </c>
      <c r="Y437" s="102">
        <v>32231107</v>
      </c>
      <c r="Z437" s="102">
        <v>20449330</v>
      </c>
      <c r="AA437" s="102">
        <v>47945035</v>
      </c>
      <c r="AB437" s="102">
        <v>327675932</v>
      </c>
    </row>
    <row r="438" spans="1:28" ht="12.75">
      <c r="A438" s="98" t="s">
        <v>29</v>
      </c>
      <c r="B438" s="110" t="s">
        <v>76</v>
      </c>
      <c r="C438" s="111" t="s">
        <v>77</v>
      </c>
      <c r="D438" s="98" t="s">
        <v>25</v>
      </c>
      <c r="E438" s="98">
        <v>16</v>
      </c>
      <c r="F438" s="99"/>
      <c r="G438" s="99"/>
      <c r="H438" s="99"/>
      <c r="I438" s="99"/>
      <c r="J438" s="100">
        <v>33640</v>
      </c>
      <c r="K438" s="101">
        <f t="shared" si="160"/>
        <v>4298.409274673008</v>
      </c>
      <c r="L438" s="87">
        <f t="shared" si="152"/>
        <v>0.12129053855458292</v>
      </c>
      <c r="M438" s="87">
        <f t="shared" si="153"/>
        <v>0.41576394031461633</v>
      </c>
      <c r="N438" s="87">
        <f t="shared" si="154"/>
        <v>0.23474135200020618</v>
      </c>
      <c r="O438" s="87">
        <f t="shared" si="155"/>
        <v>0.005776030747163245</v>
      </c>
      <c r="P438" s="87">
        <f t="shared" si="156"/>
        <v>0.1058406838660308</v>
      </c>
      <c r="Q438" s="87">
        <f t="shared" si="157"/>
        <v>0.04695991536245795</v>
      </c>
      <c r="R438" s="87">
        <f t="shared" si="158"/>
        <v>0.0482328075147835</v>
      </c>
      <c r="S438" s="87">
        <f t="shared" si="159"/>
        <v>0.021394731640159058</v>
      </c>
      <c r="T438">
        <v>144598488</v>
      </c>
      <c r="U438" s="102">
        <v>81640665</v>
      </c>
      <c r="V438" s="102">
        <v>2008845</v>
      </c>
      <c r="W438" s="102">
        <v>36810318</v>
      </c>
      <c r="X438" s="102">
        <v>16332183</v>
      </c>
      <c r="Y438" s="102">
        <v>42183621</v>
      </c>
      <c r="Z438" s="102">
        <v>16774882</v>
      </c>
      <c r="AA438" s="102">
        <v>7440871</v>
      </c>
      <c r="AB438" s="102">
        <v>347789873</v>
      </c>
    </row>
    <row r="439" spans="1:28" ht="12.75">
      <c r="A439" s="98" t="s">
        <v>29</v>
      </c>
      <c r="B439" s="110" t="s">
        <v>78</v>
      </c>
      <c r="C439" s="111" t="s">
        <v>79</v>
      </c>
      <c r="D439" s="98" t="s">
        <v>25</v>
      </c>
      <c r="E439" s="98">
        <v>16</v>
      </c>
      <c r="F439" s="99"/>
      <c r="G439" s="99"/>
      <c r="H439" s="99"/>
      <c r="I439" s="99"/>
      <c r="J439" s="100">
        <v>17275</v>
      </c>
      <c r="K439" s="101">
        <f t="shared" si="160"/>
        <v>6712.044052098408</v>
      </c>
      <c r="L439" s="87">
        <f t="shared" si="152"/>
        <v>0.0928202998146155</v>
      </c>
      <c r="M439" s="87">
        <f t="shared" si="153"/>
        <v>0.4065900020117955</v>
      </c>
      <c r="N439" s="87">
        <f t="shared" si="154"/>
        <v>0.10817647240588173</v>
      </c>
      <c r="O439" s="87">
        <f t="shared" si="155"/>
        <v>0.01037753629405726</v>
      </c>
      <c r="P439" s="87">
        <f t="shared" si="156"/>
        <v>0.09815098980324197</v>
      </c>
      <c r="Q439" s="87">
        <f t="shared" si="157"/>
        <v>0.06731145041814783</v>
      </c>
      <c r="R439" s="87">
        <f t="shared" si="158"/>
        <v>0.051767577573946316</v>
      </c>
      <c r="S439" s="87">
        <f t="shared" si="159"/>
        <v>0.16480567167831392</v>
      </c>
      <c r="T439">
        <v>115950561</v>
      </c>
      <c r="U439" s="102">
        <v>30849560</v>
      </c>
      <c r="V439" s="102">
        <v>2959446</v>
      </c>
      <c r="W439" s="102">
        <v>27990512</v>
      </c>
      <c r="X439" s="102">
        <v>19195751</v>
      </c>
      <c r="Y439" s="102">
        <v>26470316</v>
      </c>
      <c r="Z439" s="102">
        <v>14762979</v>
      </c>
      <c r="AA439" s="102">
        <v>46998967</v>
      </c>
      <c r="AB439" s="102">
        <v>285178092</v>
      </c>
    </row>
    <row r="440" spans="1:28" ht="12.75">
      <c r="A440" s="98" t="s">
        <v>29</v>
      </c>
      <c r="B440" s="110" t="s">
        <v>80</v>
      </c>
      <c r="C440" s="111" t="s">
        <v>81</v>
      </c>
      <c r="D440" s="98" t="s">
        <v>25</v>
      </c>
      <c r="E440" s="98">
        <v>16</v>
      </c>
      <c r="F440" s="99"/>
      <c r="G440" s="99"/>
      <c r="H440" s="99"/>
      <c r="I440" s="99"/>
      <c r="J440" s="100">
        <v>24569</v>
      </c>
      <c r="K440" s="101">
        <f t="shared" si="160"/>
        <v>4248.670804672555</v>
      </c>
      <c r="L440" s="87">
        <f t="shared" si="152"/>
        <v>0.14659206507702688</v>
      </c>
      <c r="M440" s="87">
        <f t="shared" si="153"/>
        <v>0.302641429007275</v>
      </c>
      <c r="N440" s="87">
        <f t="shared" si="154"/>
        <v>0.1762942977839812</v>
      </c>
      <c r="O440" s="87">
        <f t="shared" si="155"/>
        <v>0.01866724696795731</v>
      </c>
      <c r="P440" s="87">
        <f t="shared" si="156"/>
        <v>0.16520611924185477</v>
      </c>
      <c r="Q440" s="87">
        <f t="shared" si="157"/>
        <v>0.06018778865746378</v>
      </c>
      <c r="R440" s="87">
        <f t="shared" si="158"/>
        <v>0.06929930384806804</v>
      </c>
      <c r="S440" s="87">
        <f t="shared" si="159"/>
        <v>0.06111174941637301</v>
      </c>
      <c r="T440">
        <v>104385593</v>
      </c>
      <c r="U440" s="102">
        <v>60806562</v>
      </c>
      <c r="V440" s="102">
        <v>6438615</v>
      </c>
      <c r="W440" s="102">
        <v>56982082</v>
      </c>
      <c r="X440" s="102">
        <v>20759676</v>
      </c>
      <c r="Y440" s="102">
        <v>50561814</v>
      </c>
      <c r="Z440" s="102">
        <v>23902375</v>
      </c>
      <c r="AA440" s="102">
        <v>21078364</v>
      </c>
      <c r="AB440" s="102">
        <v>344915081</v>
      </c>
    </row>
    <row r="441" spans="1:28" ht="12.75">
      <c r="A441" s="98" t="s">
        <v>29</v>
      </c>
      <c r="B441" s="110" t="s">
        <v>90</v>
      </c>
      <c r="C441" s="111" t="s">
        <v>91</v>
      </c>
      <c r="D441" s="98" t="s">
        <v>25</v>
      </c>
      <c r="E441" s="98">
        <v>16</v>
      </c>
      <c r="F441" s="99"/>
      <c r="G441" s="99"/>
      <c r="H441" s="99"/>
      <c r="I441" s="99"/>
      <c r="J441" s="100">
        <v>21748</v>
      </c>
      <c r="K441" s="101">
        <f t="shared" si="160"/>
        <v>5936.047682545522</v>
      </c>
      <c r="L441" s="87">
        <f t="shared" si="152"/>
        <v>0.13324805593996805</v>
      </c>
      <c r="M441" s="87">
        <f t="shared" si="153"/>
        <v>0.34174869638341226</v>
      </c>
      <c r="N441" s="87">
        <f t="shared" si="154"/>
        <v>0.15969959677559722</v>
      </c>
      <c r="O441" s="87">
        <f t="shared" si="155"/>
        <v>0.036016748934037654</v>
      </c>
      <c r="P441" s="87">
        <f t="shared" si="156"/>
        <v>0.1116390972345022</v>
      </c>
      <c r="Q441" s="87">
        <f t="shared" si="157"/>
        <v>0.05769319059134218</v>
      </c>
      <c r="R441" s="87">
        <f t="shared" si="158"/>
        <v>0.0916217508968592</v>
      </c>
      <c r="S441" s="87">
        <f t="shared" si="159"/>
        <v>0.06833286324428124</v>
      </c>
      <c r="T441">
        <v>129097165</v>
      </c>
      <c r="U441" s="102">
        <v>60327268</v>
      </c>
      <c r="V441" s="102">
        <v>13605495</v>
      </c>
      <c r="W441" s="102">
        <v>42172190</v>
      </c>
      <c r="X441" s="102">
        <v>21793872</v>
      </c>
      <c r="Y441" s="102">
        <v>50335075</v>
      </c>
      <c r="Z441" s="102">
        <v>34610544</v>
      </c>
      <c r="AA441" s="102">
        <v>25813058</v>
      </c>
      <c r="AB441" s="102">
        <v>377754667</v>
      </c>
    </row>
    <row r="442" spans="1:28" ht="12.75">
      <c r="A442" s="98" t="s">
        <v>29</v>
      </c>
      <c r="B442" s="110" t="s">
        <v>96</v>
      </c>
      <c r="C442" s="111" t="s">
        <v>97</v>
      </c>
      <c r="D442" s="98" t="s">
        <v>25</v>
      </c>
      <c r="E442" s="98">
        <v>16</v>
      </c>
      <c r="F442" s="99"/>
      <c r="G442" s="99"/>
      <c r="H442" s="99"/>
      <c r="I442" s="99"/>
      <c r="J442" s="100">
        <v>11042</v>
      </c>
      <c r="K442" s="101">
        <f t="shared" si="160"/>
        <v>6438.714635029886</v>
      </c>
      <c r="L442" s="87">
        <f t="shared" si="152"/>
        <v>0.08458706372141452</v>
      </c>
      <c r="M442" s="87">
        <f t="shared" si="153"/>
        <v>0.2837993305570614</v>
      </c>
      <c r="N442" s="87">
        <f t="shared" si="154"/>
        <v>0.29273094595228905</v>
      </c>
      <c r="O442" s="87">
        <f t="shared" si="155"/>
        <v>0.08268523746356865</v>
      </c>
      <c r="P442" s="87">
        <f t="shared" si="156"/>
        <v>0.05126360187805772</v>
      </c>
      <c r="Q442" s="87">
        <f t="shared" si="157"/>
        <v>0.031959106140940295</v>
      </c>
      <c r="R442" s="87">
        <f t="shared" si="158"/>
        <v>0.13483503007026906</v>
      </c>
      <c r="S442" s="87">
        <f t="shared" si="159"/>
        <v>0.038139684216399246</v>
      </c>
      <c r="T442">
        <v>71096287</v>
      </c>
      <c r="U442" s="102">
        <v>73333800</v>
      </c>
      <c r="V442" s="102">
        <v>20713979</v>
      </c>
      <c r="W442" s="102">
        <v>12842355</v>
      </c>
      <c r="X442" s="102">
        <v>8006269</v>
      </c>
      <c r="Y442" s="102">
        <v>21190417</v>
      </c>
      <c r="Z442" s="102">
        <v>33778339</v>
      </c>
      <c r="AA442" s="102">
        <v>9554603</v>
      </c>
      <c r="AB442" s="102">
        <v>250516049</v>
      </c>
    </row>
    <row r="443" spans="1:28" ht="12.75">
      <c r="A443" s="98" t="s">
        <v>29</v>
      </c>
      <c r="B443" s="110" t="s">
        <v>102</v>
      </c>
      <c r="C443" s="111" t="s">
        <v>103</v>
      </c>
      <c r="D443" s="98" t="s">
        <v>25</v>
      </c>
      <c r="E443" s="98">
        <v>16</v>
      </c>
      <c r="F443" s="99"/>
      <c r="G443" s="99"/>
      <c r="H443" s="99"/>
      <c r="I443" s="99"/>
      <c r="J443" s="100">
        <v>21186</v>
      </c>
      <c r="K443" s="101">
        <f t="shared" si="160"/>
        <v>5012.631879543094</v>
      </c>
      <c r="L443" s="87">
        <f t="shared" si="152"/>
        <v>0.41631880590681297</v>
      </c>
      <c r="M443" s="87">
        <f t="shared" si="153"/>
        <v>0.297076315239904</v>
      </c>
      <c r="N443" s="87">
        <f t="shared" si="154"/>
        <v>0.03627140041552341</v>
      </c>
      <c r="O443" s="87">
        <f t="shared" si="155"/>
        <v>0.06272119009448375</v>
      </c>
      <c r="P443" s="87">
        <f t="shared" si="156"/>
        <v>0.07073759654937956</v>
      </c>
      <c r="Q443" s="87">
        <f t="shared" si="157"/>
        <v>0.030817152796706406</v>
      </c>
      <c r="R443" s="87">
        <f t="shared" si="158"/>
        <v>0.05738505114160344</v>
      </c>
      <c r="S443" s="87">
        <f t="shared" si="159"/>
        <v>0.02867248785558643</v>
      </c>
      <c r="T443">
        <v>106197619</v>
      </c>
      <c r="U443" s="102">
        <v>12966151</v>
      </c>
      <c r="V443" s="102">
        <v>22421313</v>
      </c>
      <c r="W443" s="102">
        <v>25286985</v>
      </c>
      <c r="X443" s="102">
        <v>11016389</v>
      </c>
      <c r="Y443" s="102">
        <v>148823934</v>
      </c>
      <c r="Z443" s="102">
        <v>20513772</v>
      </c>
      <c r="AA443" s="102">
        <v>10249723</v>
      </c>
      <c r="AB443" s="102">
        <v>357475886</v>
      </c>
    </row>
    <row r="444" spans="1:28" ht="12.75">
      <c r="A444" s="98" t="s">
        <v>29</v>
      </c>
      <c r="B444" s="110" t="s">
        <v>118</v>
      </c>
      <c r="C444" s="111" t="s">
        <v>119</v>
      </c>
      <c r="D444" s="98" t="s">
        <v>25</v>
      </c>
      <c r="E444" s="98">
        <v>16</v>
      </c>
      <c r="F444" s="99"/>
      <c r="G444" s="99"/>
      <c r="H444" s="99"/>
      <c r="I444" s="99"/>
      <c r="J444" s="100">
        <v>10790</v>
      </c>
      <c r="K444" s="101">
        <f t="shared" si="160"/>
        <v>4634.646987951807</v>
      </c>
      <c r="L444" s="87">
        <f t="shared" si="152"/>
        <v>0.07198173944067639</v>
      </c>
      <c r="M444" s="87">
        <f t="shared" si="153"/>
        <v>0.338513439848073</v>
      </c>
      <c r="N444" s="87">
        <f t="shared" si="154"/>
        <v>0.13273499543274817</v>
      </c>
      <c r="O444" s="87">
        <f t="shared" si="155"/>
        <v>0.07990221961358035</v>
      </c>
      <c r="P444" s="87">
        <f t="shared" si="156"/>
        <v>0.14283384034469995</v>
      </c>
      <c r="Q444" s="87">
        <f t="shared" si="157"/>
        <v>0.11368215455418793</v>
      </c>
      <c r="R444" s="87">
        <f t="shared" si="158"/>
        <v>0.10565517444362159</v>
      </c>
      <c r="S444" s="87">
        <f t="shared" si="159"/>
        <v>0.01469643632241263</v>
      </c>
      <c r="T444">
        <v>50007841</v>
      </c>
      <c r="U444" s="102">
        <v>19608647</v>
      </c>
      <c r="V444" s="102">
        <v>11803778</v>
      </c>
      <c r="W444" s="102">
        <v>21100527</v>
      </c>
      <c r="X444" s="102">
        <v>16794013</v>
      </c>
      <c r="Y444" s="102">
        <v>10633703</v>
      </c>
      <c r="Z444" s="102">
        <v>15608205</v>
      </c>
      <c r="AA444" s="102">
        <v>2171072</v>
      </c>
      <c r="AB444" s="102">
        <v>147727786</v>
      </c>
    </row>
    <row r="445" spans="1:28" ht="12.75">
      <c r="A445" s="98" t="s">
        <v>29</v>
      </c>
      <c r="B445" s="110" t="s">
        <v>126</v>
      </c>
      <c r="C445" s="111" t="s">
        <v>127</v>
      </c>
      <c r="D445" s="98" t="s">
        <v>25</v>
      </c>
      <c r="E445" s="98">
        <v>16</v>
      </c>
      <c r="F445" s="99"/>
      <c r="G445" s="99"/>
      <c r="H445" s="99"/>
      <c r="I445" s="99"/>
      <c r="J445" s="100">
        <v>13586</v>
      </c>
      <c r="K445" s="101">
        <f t="shared" si="160"/>
        <v>5157.459958781098</v>
      </c>
      <c r="L445" s="87">
        <f t="shared" si="152"/>
        <v>0.10270026190527824</v>
      </c>
      <c r="M445" s="87">
        <f t="shared" si="153"/>
        <v>0.3974673914850661</v>
      </c>
      <c r="N445" s="87">
        <f t="shared" si="154"/>
        <v>0.14374819682058199</v>
      </c>
      <c r="O445" s="87">
        <f t="shared" si="155"/>
        <v>0.03833963678806679</v>
      </c>
      <c r="P445" s="87">
        <f t="shared" si="156"/>
        <v>0.08342772599361344</v>
      </c>
      <c r="Q445" s="87">
        <f t="shared" si="157"/>
        <v>0.048003473063740615</v>
      </c>
      <c r="R445" s="87">
        <f t="shared" si="158"/>
        <v>0.11768244684290466</v>
      </c>
      <c r="S445" s="87">
        <f t="shared" si="159"/>
        <v>0.0686308671007482</v>
      </c>
      <c r="T445">
        <v>70069251</v>
      </c>
      <c r="U445" s="102">
        <v>25341270</v>
      </c>
      <c r="V445" s="102">
        <v>6758868</v>
      </c>
      <c r="W445" s="102">
        <v>14707416</v>
      </c>
      <c r="X445" s="102">
        <v>8462499</v>
      </c>
      <c r="Y445" s="102">
        <v>18104958</v>
      </c>
      <c r="Z445" s="102">
        <v>20746157</v>
      </c>
      <c r="AA445" s="102">
        <v>12098888</v>
      </c>
      <c r="AB445" s="102">
        <v>176289307</v>
      </c>
    </row>
    <row r="446" spans="1:28" ht="12.75">
      <c r="A446" s="98" t="s">
        <v>29</v>
      </c>
      <c r="B446" s="110" t="s">
        <v>128</v>
      </c>
      <c r="C446" s="111" t="s">
        <v>129</v>
      </c>
      <c r="D446" s="98" t="s">
        <v>25</v>
      </c>
      <c r="E446" s="98">
        <v>16</v>
      </c>
      <c r="F446" s="99"/>
      <c r="G446" s="99"/>
      <c r="H446" s="99"/>
      <c r="I446" s="99"/>
      <c r="J446" s="100">
        <v>14172</v>
      </c>
      <c r="K446" s="101">
        <f t="shared" si="160"/>
        <v>2994.593494213943</v>
      </c>
      <c r="L446" s="87">
        <f t="shared" si="152"/>
        <v>0.09221367021624693</v>
      </c>
      <c r="M446" s="87">
        <f t="shared" si="153"/>
        <v>0.3244543292504292</v>
      </c>
      <c r="N446" s="87">
        <f t="shared" si="154"/>
        <v>0.27672928889946297</v>
      </c>
      <c r="O446" s="87">
        <f t="shared" si="155"/>
        <v>0.013937833824354186</v>
      </c>
      <c r="P446" s="87">
        <f t="shared" si="156"/>
        <v>0.077443580511416</v>
      </c>
      <c r="Q446" s="87">
        <f t="shared" si="157"/>
        <v>0.09251452114916617</v>
      </c>
      <c r="R446" s="87">
        <f t="shared" si="158"/>
        <v>0.07870840517201835</v>
      </c>
      <c r="S446" s="87">
        <f t="shared" si="159"/>
        <v>0.04399837097690622</v>
      </c>
      <c r="T446">
        <v>42439379</v>
      </c>
      <c r="U446" s="102">
        <v>36196833</v>
      </c>
      <c r="V446" s="102">
        <v>1823101</v>
      </c>
      <c r="W446" s="102">
        <v>10129800</v>
      </c>
      <c r="X446" s="102">
        <v>12101114</v>
      </c>
      <c r="Y446" s="102">
        <v>12061762</v>
      </c>
      <c r="Z446" s="102">
        <v>10295242</v>
      </c>
      <c r="AA446" s="102">
        <v>5755089</v>
      </c>
      <c r="AB446" s="102">
        <v>130802320</v>
      </c>
    </row>
    <row r="447" spans="1:28" ht="12.75">
      <c r="A447" s="98" t="s">
        <v>29</v>
      </c>
      <c r="B447" s="110" t="s">
        <v>130</v>
      </c>
      <c r="C447" s="111" t="s">
        <v>131</v>
      </c>
      <c r="D447" s="98" t="s">
        <v>25</v>
      </c>
      <c r="E447" s="98">
        <v>16</v>
      </c>
      <c r="F447" s="99"/>
      <c r="G447" s="99"/>
      <c r="H447" s="99"/>
      <c r="I447" s="99"/>
      <c r="J447" s="100">
        <v>9510</v>
      </c>
      <c r="K447" s="101">
        <f t="shared" si="160"/>
        <v>6546.792849631966</v>
      </c>
      <c r="L447" s="87">
        <f t="shared" si="152"/>
        <v>0.06905433528072263</v>
      </c>
      <c r="M447" s="87">
        <f t="shared" si="153"/>
        <v>0.27744727120403917</v>
      </c>
      <c r="N447" s="87">
        <f t="shared" si="154"/>
        <v>0.23133826196619475</v>
      </c>
      <c r="O447" s="87">
        <f t="shared" si="155"/>
        <v>0.10738715614318882</v>
      </c>
      <c r="P447" s="87">
        <f t="shared" si="156"/>
        <v>0.11769004870701372</v>
      </c>
      <c r="Q447" s="87">
        <f t="shared" si="157"/>
        <v>0.08212902679554195</v>
      </c>
      <c r="R447" s="87">
        <f t="shared" si="158"/>
        <v>0.07520844195487583</v>
      </c>
      <c r="S447" s="87">
        <f t="shared" si="159"/>
        <v>0.03974545794842315</v>
      </c>
      <c r="T447">
        <v>62260000</v>
      </c>
      <c r="U447" s="102">
        <v>51913000</v>
      </c>
      <c r="V447" s="102">
        <v>24098000</v>
      </c>
      <c r="W447" s="102">
        <v>26410000</v>
      </c>
      <c r="X447" s="102">
        <v>18430000</v>
      </c>
      <c r="Y447" s="102">
        <v>15496000</v>
      </c>
      <c r="Z447" s="102">
        <v>16877000</v>
      </c>
      <c r="AA447" s="102">
        <v>8919000</v>
      </c>
      <c r="AB447" s="102">
        <v>224403000</v>
      </c>
    </row>
    <row r="448" spans="1:28" ht="12.75">
      <c r="A448" s="98" t="s">
        <v>29</v>
      </c>
      <c r="B448" s="110" t="s">
        <v>132</v>
      </c>
      <c r="C448" s="111" t="s">
        <v>133</v>
      </c>
      <c r="D448" s="98" t="s">
        <v>25</v>
      </c>
      <c r="E448" s="98">
        <v>16</v>
      </c>
      <c r="F448" s="99"/>
      <c r="G448" s="99"/>
      <c r="H448" s="99"/>
      <c r="I448" s="99"/>
      <c r="J448" s="100">
        <v>10106</v>
      </c>
      <c r="K448" s="101">
        <f t="shared" si="160"/>
        <v>7604.114783297051</v>
      </c>
      <c r="L448" s="87">
        <f t="shared" si="152"/>
        <v>0.11716485620008606</v>
      </c>
      <c r="M448" s="87">
        <f t="shared" si="153"/>
        <v>0.34381554615490184</v>
      </c>
      <c r="N448" s="87">
        <f t="shared" si="154"/>
        <v>0.20373728890053625</v>
      </c>
      <c r="O448" s="87">
        <f t="shared" si="155"/>
        <v>0.11412843983337422</v>
      </c>
      <c r="P448" s="87">
        <f t="shared" si="156"/>
        <v>0.07958930320888745</v>
      </c>
      <c r="Q448" s="87">
        <f t="shared" si="157"/>
        <v>0.042496872383050055</v>
      </c>
      <c r="R448" s="87">
        <f t="shared" si="158"/>
        <v>0.07581798046711637</v>
      </c>
      <c r="S448" s="87">
        <f t="shared" si="159"/>
        <v>0.02324971285204775</v>
      </c>
      <c r="T448">
        <v>76847184</v>
      </c>
      <c r="U448" s="102">
        <v>45537897</v>
      </c>
      <c r="V448" s="102">
        <v>25509170</v>
      </c>
      <c r="W448" s="102">
        <v>17789230</v>
      </c>
      <c r="X448" s="102">
        <v>9498596</v>
      </c>
      <c r="Y448" s="102">
        <v>26187848</v>
      </c>
      <c r="Z448" s="102">
        <v>16946291</v>
      </c>
      <c r="AA448" s="102">
        <v>5196609</v>
      </c>
      <c r="AB448" s="102">
        <v>223512825</v>
      </c>
    </row>
    <row r="449" spans="1:28" ht="12.75">
      <c r="A449" s="98" t="s">
        <v>29</v>
      </c>
      <c r="B449" s="110" t="s">
        <v>142</v>
      </c>
      <c r="C449" s="111" t="s">
        <v>143</v>
      </c>
      <c r="D449" s="98" t="s">
        <v>25</v>
      </c>
      <c r="E449" s="98">
        <v>16</v>
      </c>
      <c r="F449" s="99"/>
      <c r="G449" s="99"/>
      <c r="H449" s="99"/>
      <c r="I449" s="99"/>
      <c r="J449" s="100">
        <v>5931</v>
      </c>
      <c r="K449" s="101">
        <f t="shared" si="160"/>
        <v>8456.752655538696</v>
      </c>
      <c r="L449" s="87">
        <f t="shared" si="152"/>
        <v>0.13618340244173874</v>
      </c>
      <c r="M449" s="87">
        <f t="shared" si="153"/>
        <v>0.4134716051011071</v>
      </c>
      <c r="N449" s="87">
        <f t="shared" si="154"/>
        <v>0.2283545055108114</v>
      </c>
      <c r="O449" s="87">
        <f t="shared" si="155"/>
        <v>0.037178398608489205</v>
      </c>
      <c r="P449" s="87">
        <f t="shared" si="156"/>
        <v>0.0874722810719909</v>
      </c>
      <c r="Q449" s="87">
        <f t="shared" si="157"/>
        <v>0.04858746815929831</v>
      </c>
      <c r="R449" s="87">
        <f t="shared" si="158"/>
        <v>0.03327920070564765</v>
      </c>
      <c r="S449" s="87">
        <f t="shared" si="159"/>
        <v>0.015473138400916683</v>
      </c>
      <c r="T449">
        <v>50157000</v>
      </c>
      <c r="U449" s="102">
        <v>27701000</v>
      </c>
      <c r="V449" s="102">
        <v>4510000</v>
      </c>
      <c r="W449" s="102">
        <v>10611000</v>
      </c>
      <c r="X449" s="102">
        <v>5894000</v>
      </c>
      <c r="Y449" s="102">
        <v>16520000</v>
      </c>
      <c r="Z449" s="102">
        <v>4037000</v>
      </c>
      <c r="AA449" s="102">
        <v>1877000</v>
      </c>
      <c r="AB449" s="102">
        <v>121307000</v>
      </c>
    </row>
    <row r="450" spans="1:28" ht="12.75">
      <c r="A450" s="98" t="s">
        <v>29</v>
      </c>
      <c r="B450" s="110" t="s">
        <v>146</v>
      </c>
      <c r="C450" s="111" t="s">
        <v>147</v>
      </c>
      <c r="D450" s="98" t="s">
        <v>25</v>
      </c>
      <c r="E450" s="98">
        <v>16</v>
      </c>
      <c r="F450" s="99"/>
      <c r="G450" s="99"/>
      <c r="H450" s="99"/>
      <c r="I450" s="99"/>
      <c r="J450" s="100">
        <v>24223</v>
      </c>
      <c r="K450" s="101">
        <f t="shared" si="160"/>
        <v>5089.825124881311</v>
      </c>
      <c r="L450" s="87">
        <f t="shared" si="152"/>
        <v>0.10007353578163705</v>
      </c>
      <c r="M450" s="87">
        <f t="shared" si="153"/>
        <v>0.4107336362714105</v>
      </c>
      <c r="N450" s="87">
        <f t="shared" si="154"/>
        <v>0.06979504926631522</v>
      </c>
      <c r="O450" s="87">
        <f t="shared" si="155"/>
        <v>0.03282986838263083</v>
      </c>
      <c r="P450" s="87">
        <f t="shared" si="156"/>
        <v>0.12453529179827277</v>
      </c>
      <c r="Q450" s="87">
        <f t="shared" si="157"/>
        <v>0.07036941284603017</v>
      </c>
      <c r="R450" s="87">
        <f t="shared" si="158"/>
        <v>0.0996876473279161</v>
      </c>
      <c r="S450" s="87">
        <f t="shared" si="159"/>
        <v>0.09197555832578733</v>
      </c>
      <c r="T450">
        <v>123290834</v>
      </c>
      <c r="U450" s="102">
        <v>20950536</v>
      </c>
      <c r="V450" s="102">
        <v>9854615</v>
      </c>
      <c r="W450" s="102">
        <v>37382037</v>
      </c>
      <c r="X450" s="102">
        <v>21122944</v>
      </c>
      <c r="Y450" s="102">
        <v>30039297</v>
      </c>
      <c r="Z450" s="102">
        <v>29923464</v>
      </c>
      <c r="AA450" s="102">
        <v>27608509</v>
      </c>
      <c r="AB450" s="102">
        <v>300172236</v>
      </c>
    </row>
    <row r="451" spans="1:28" ht="12.75">
      <c r="A451" s="98" t="s">
        <v>29</v>
      </c>
      <c r="B451" s="110" t="s">
        <v>150</v>
      </c>
      <c r="C451" s="111" t="s">
        <v>151</v>
      </c>
      <c r="D451" s="98" t="s">
        <v>25</v>
      </c>
      <c r="E451" s="98">
        <v>16</v>
      </c>
      <c r="F451" s="99"/>
      <c r="G451" s="99"/>
      <c r="H451" s="99"/>
      <c r="I451" s="99"/>
      <c r="J451" s="100">
        <v>6720</v>
      </c>
      <c r="K451" s="101">
        <f t="shared" si="160"/>
        <v>5076.352380952381</v>
      </c>
      <c r="L451" s="87">
        <f t="shared" si="152"/>
        <v>0.17268685111957577</v>
      </c>
      <c r="M451" s="87">
        <f t="shared" si="153"/>
        <v>0.26628449856731845</v>
      </c>
      <c r="N451" s="87">
        <f t="shared" si="154"/>
        <v>0.1895965405663634</v>
      </c>
      <c r="O451" s="87">
        <f t="shared" si="155"/>
        <v>0.024482732982235453</v>
      </c>
      <c r="P451" s="87">
        <f t="shared" si="156"/>
        <v>0.07183696839397015</v>
      </c>
      <c r="Q451" s="87">
        <f t="shared" si="157"/>
        <v>0.07598559571079562</v>
      </c>
      <c r="R451" s="87">
        <f t="shared" si="158"/>
        <v>0.057308728770544</v>
      </c>
      <c r="S451" s="87">
        <f t="shared" si="159"/>
        <v>0.14181808388919712</v>
      </c>
      <c r="T451">
        <v>34113088</v>
      </c>
      <c r="U451" s="102">
        <v>24288772</v>
      </c>
      <c r="V451" s="102">
        <v>3136426</v>
      </c>
      <c r="W451" s="102">
        <v>9202867</v>
      </c>
      <c r="X451" s="102">
        <v>9734338</v>
      </c>
      <c r="Y451" s="102">
        <v>22122511</v>
      </c>
      <c r="Z451" s="102">
        <v>7341688</v>
      </c>
      <c r="AA451" s="102">
        <v>18167985</v>
      </c>
      <c r="AB451" s="102">
        <v>128107675</v>
      </c>
    </row>
    <row r="452" spans="1:28" ht="12.75">
      <c r="A452" s="98" t="s">
        <v>29</v>
      </c>
      <c r="B452" s="110" t="s">
        <v>152</v>
      </c>
      <c r="C452" s="111" t="s">
        <v>153</v>
      </c>
      <c r="D452" s="98" t="s">
        <v>25</v>
      </c>
      <c r="E452" s="98">
        <v>16</v>
      </c>
      <c r="F452" s="99"/>
      <c r="G452" s="99"/>
      <c r="H452" s="99"/>
      <c r="I452" s="99"/>
      <c r="J452" s="100">
        <v>12613</v>
      </c>
      <c r="K452" s="101">
        <f t="shared" si="160"/>
        <v>6804.556965036074</v>
      </c>
      <c r="L452" s="87">
        <f t="shared" si="152"/>
        <v>0.08155527868834522</v>
      </c>
      <c r="M452" s="87">
        <f t="shared" si="153"/>
        <v>0.4033856193304719</v>
      </c>
      <c r="N452" s="87">
        <f t="shared" si="154"/>
        <v>0.20436581310389812</v>
      </c>
      <c r="O452" s="87">
        <f t="shared" si="155"/>
        <v>0.03733236655255283</v>
      </c>
      <c r="P452" s="87">
        <f t="shared" si="156"/>
        <v>0.09414244052334285</v>
      </c>
      <c r="Q452" s="87">
        <f t="shared" si="157"/>
        <v>0.047932348695195866</v>
      </c>
      <c r="R452" s="87">
        <f t="shared" si="158"/>
        <v>0.07518176172870421</v>
      </c>
      <c r="S452" s="87">
        <f t="shared" si="159"/>
        <v>0.05610437137748904</v>
      </c>
      <c r="T452">
        <v>85825877</v>
      </c>
      <c r="U452" s="102">
        <v>43481657</v>
      </c>
      <c r="V452" s="102">
        <v>7942978</v>
      </c>
      <c r="W452" s="102">
        <v>20030108</v>
      </c>
      <c r="X452" s="102">
        <v>10198271</v>
      </c>
      <c r="Y452" s="102">
        <v>17352015</v>
      </c>
      <c r="Z452" s="102">
        <v>15995961</v>
      </c>
      <c r="AA452" s="102">
        <v>11936982</v>
      </c>
      <c r="AB452" s="102">
        <v>212763849</v>
      </c>
    </row>
    <row r="453" spans="1:28" ht="12.75">
      <c r="A453" s="98" t="s">
        <v>29</v>
      </c>
      <c r="B453" s="110" t="s">
        <v>156</v>
      </c>
      <c r="C453" s="111" t="s">
        <v>157</v>
      </c>
      <c r="D453" s="98" t="s">
        <v>25</v>
      </c>
      <c r="E453" s="98">
        <v>16</v>
      </c>
      <c r="F453" s="99"/>
      <c r="G453" s="99"/>
      <c r="H453" s="99"/>
      <c r="I453" s="99"/>
      <c r="J453" s="100">
        <v>12739</v>
      </c>
      <c r="K453" s="101">
        <f t="shared" si="160"/>
        <v>5697.904466598634</v>
      </c>
      <c r="L453" s="87">
        <f t="shared" si="152"/>
        <v>0.08660121263887391</v>
      </c>
      <c r="M453" s="87">
        <f t="shared" si="153"/>
        <v>0.3604055859485605</v>
      </c>
      <c r="N453" s="87">
        <f t="shared" si="154"/>
        <v>0.20273146974372533</v>
      </c>
      <c r="O453" s="87">
        <f t="shared" si="155"/>
        <v>0.11062936226275284</v>
      </c>
      <c r="P453" s="87">
        <f t="shared" si="156"/>
        <v>0.07213661377521478</v>
      </c>
      <c r="Q453" s="87">
        <f t="shared" si="157"/>
        <v>0.032638471925227244</v>
      </c>
      <c r="R453" s="87">
        <f t="shared" si="158"/>
        <v>0.06737846056612833</v>
      </c>
      <c r="S453" s="87">
        <f t="shared" si="159"/>
        <v>0.06747882313951707</v>
      </c>
      <c r="T453">
        <v>72585605</v>
      </c>
      <c r="U453" s="102">
        <v>40830073</v>
      </c>
      <c r="V453" s="102">
        <v>22280729</v>
      </c>
      <c r="W453" s="102">
        <v>14528298</v>
      </c>
      <c r="X453" s="102">
        <v>6573381</v>
      </c>
      <c r="Y453" s="102">
        <v>17441465</v>
      </c>
      <c r="Z453" s="102">
        <v>13570007</v>
      </c>
      <c r="AA453" s="102">
        <v>13590220</v>
      </c>
      <c r="AB453" s="102">
        <v>201399778</v>
      </c>
    </row>
    <row r="454" spans="1:28" ht="12.75">
      <c r="A454" s="98" t="s">
        <v>29</v>
      </c>
      <c r="B454" s="110" t="s">
        <v>162</v>
      </c>
      <c r="C454" s="111" t="s">
        <v>163</v>
      </c>
      <c r="D454" s="98" t="s">
        <v>25</v>
      </c>
      <c r="E454" s="98">
        <v>16</v>
      </c>
      <c r="F454" s="99"/>
      <c r="G454" s="99"/>
      <c r="H454" s="99"/>
      <c r="I454" s="99"/>
      <c r="J454" s="100">
        <v>4876</v>
      </c>
      <c r="K454" s="101">
        <f t="shared" si="160"/>
        <v>9647.992206726825</v>
      </c>
      <c r="L454" s="87">
        <f t="shared" si="152"/>
        <v>0.07207506749520537</v>
      </c>
      <c r="M454" s="87">
        <f t="shared" si="153"/>
        <v>0.41655452626097267</v>
      </c>
      <c r="N454" s="87">
        <f t="shared" si="154"/>
        <v>0.26877349043577337</v>
      </c>
      <c r="O454" s="87">
        <f t="shared" si="155"/>
        <v>0.009337888600208727</v>
      </c>
      <c r="P454" s="87">
        <f t="shared" si="156"/>
        <v>0.056197022042552794</v>
      </c>
      <c r="Q454" s="87">
        <f t="shared" si="157"/>
        <v>0.08614492334041284</v>
      </c>
      <c r="R454" s="87">
        <f t="shared" si="158"/>
        <v>0.07456255014662896</v>
      </c>
      <c r="S454" s="87">
        <f t="shared" si="159"/>
        <v>0.01635453167824528</v>
      </c>
      <c r="T454">
        <v>47043610</v>
      </c>
      <c r="U454" s="102">
        <v>30353950</v>
      </c>
      <c r="V454" s="102">
        <v>1054575</v>
      </c>
      <c r="W454" s="102">
        <v>6346614</v>
      </c>
      <c r="X454" s="102">
        <v>9728782</v>
      </c>
      <c r="Y454" s="102">
        <v>8139802</v>
      </c>
      <c r="Z454" s="102">
        <v>8420726</v>
      </c>
      <c r="AA454" s="102">
        <v>1847000</v>
      </c>
      <c r="AB454" s="102">
        <v>112935059</v>
      </c>
    </row>
    <row r="455" spans="1:28" ht="12.75">
      <c r="A455" s="98" t="s">
        <v>29</v>
      </c>
      <c r="B455" s="110" t="s">
        <v>164</v>
      </c>
      <c r="C455" s="111" t="s">
        <v>165</v>
      </c>
      <c r="D455" s="98" t="s">
        <v>25</v>
      </c>
      <c r="E455" s="98">
        <v>16</v>
      </c>
      <c r="F455" s="99"/>
      <c r="G455" s="99"/>
      <c r="H455" s="99"/>
      <c r="I455" s="99"/>
      <c r="J455" s="100">
        <v>10008</v>
      </c>
      <c r="K455" s="101">
        <f t="shared" si="160"/>
        <v>6757.944244604317</v>
      </c>
      <c r="L455" s="87">
        <f t="shared" si="152"/>
        <v>0.0864302466209882</v>
      </c>
      <c r="M455" s="87">
        <f t="shared" si="153"/>
        <v>0.501897844305037</v>
      </c>
      <c r="N455" s="87">
        <f t="shared" si="154"/>
        <v>0.06598150389710931</v>
      </c>
      <c r="O455" s="87">
        <f t="shared" si="155"/>
        <v>0.087608996089971</v>
      </c>
      <c r="P455" s="87">
        <f t="shared" si="156"/>
        <v>0.09954147185152086</v>
      </c>
      <c r="Q455" s="87">
        <f t="shared" si="157"/>
        <v>0.07143402999099362</v>
      </c>
      <c r="R455" s="87">
        <f t="shared" si="158"/>
        <v>0.058639541316904256</v>
      </c>
      <c r="S455" s="87">
        <f t="shared" si="159"/>
        <v>0.028466365927475683</v>
      </c>
      <c r="T455">
        <v>67633506</v>
      </c>
      <c r="U455" s="102">
        <v>8891372</v>
      </c>
      <c r="V455" s="102">
        <v>11805796</v>
      </c>
      <c r="W455" s="102">
        <v>13413763</v>
      </c>
      <c r="X455" s="102">
        <v>9626130</v>
      </c>
      <c r="Y455" s="102">
        <v>11646953</v>
      </c>
      <c r="Z455" s="102">
        <v>7902002</v>
      </c>
      <c r="AA455" s="102">
        <v>3836000</v>
      </c>
      <c r="AB455" s="102">
        <v>134755522</v>
      </c>
    </row>
    <row r="456" spans="1:28" ht="12.75">
      <c r="A456" s="98" t="s">
        <v>29</v>
      </c>
      <c r="B456" s="110" t="s">
        <v>168</v>
      </c>
      <c r="C456" s="111" t="s">
        <v>169</v>
      </c>
      <c r="D456" s="98" t="s">
        <v>25</v>
      </c>
      <c r="E456" s="98">
        <v>16</v>
      </c>
      <c r="F456" s="99"/>
      <c r="G456" s="99"/>
      <c r="H456" s="99"/>
      <c r="I456" s="99"/>
      <c r="J456" s="100">
        <v>11936</v>
      </c>
      <c r="K456" s="101">
        <f t="shared" si="160"/>
        <v>4978.91311997319</v>
      </c>
      <c r="L456" s="87">
        <f aca="true" t="shared" si="161" ref="L456:L479">IF(AB456&gt;0,Y456/AB456,"")</f>
        <v>0.06226450542773878</v>
      </c>
      <c r="M456" s="87">
        <f t="shared" si="153"/>
        <v>0.34555396917427744</v>
      </c>
      <c r="N456" s="87">
        <f t="shared" si="154"/>
        <v>0.21426608947411752</v>
      </c>
      <c r="O456" s="87">
        <f t="shared" si="155"/>
        <v>0.05031519019037426</v>
      </c>
      <c r="P456" s="87">
        <f t="shared" si="156"/>
        <v>0.09153256841836431</v>
      </c>
      <c r="Q456" s="87">
        <f t="shared" si="157"/>
        <v>0.0890642670951154</v>
      </c>
      <c r="R456" s="87">
        <f t="shared" si="158"/>
        <v>0.08084784927635665</v>
      </c>
      <c r="S456" s="87">
        <f t="shared" si="159"/>
        <v>0.06615556094365564</v>
      </c>
      <c r="T456">
        <v>59428307</v>
      </c>
      <c r="U456" s="102">
        <v>36849442</v>
      </c>
      <c r="V456" s="102">
        <v>8653197</v>
      </c>
      <c r="W456" s="102">
        <v>15741754</v>
      </c>
      <c r="X456" s="102">
        <v>15317256</v>
      </c>
      <c r="Y456" s="102">
        <v>10708238</v>
      </c>
      <c r="Z456" s="102">
        <v>13904198</v>
      </c>
      <c r="AA456" s="102">
        <v>11377421</v>
      </c>
      <c r="AB456" s="102">
        <v>171979813</v>
      </c>
    </row>
    <row r="457" spans="1:28" ht="12.75">
      <c r="A457" s="98" t="s">
        <v>29</v>
      </c>
      <c r="B457" s="110" t="s">
        <v>176</v>
      </c>
      <c r="C457" s="111" t="s">
        <v>177</v>
      </c>
      <c r="D457" s="98" t="s">
        <v>25</v>
      </c>
      <c r="E457" s="98">
        <v>16</v>
      </c>
      <c r="F457" s="99"/>
      <c r="G457" s="99"/>
      <c r="H457" s="99"/>
      <c r="I457" s="99"/>
      <c r="J457" s="100">
        <v>13433</v>
      </c>
      <c r="K457" s="101">
        <f t="shared" si="160"/>
        <v>7613.5731407727235</v>
      </c>
      <c r="L457" s="87">
        <f t="shared" si="161"/>
        <v>0.05637372171544385</v>
      </c>
      <c r="M457" s="87">
        <f t="shared" si="153"/>
        <v>0.3563212022664304</v>
      </c>
      <c r="N457" s="87">
        <f t="shared" si="154"/>
        <v>0.3271250446537606</v>
      </c>
      <c r="O457" s="87">
        <f t="shared" si="155"/>
        <v>0.059049066155183405</v>
      </c>
      <c r="P457" s="87">
        <f t="shared" si="156"/>
        <v>0.11027081332100094</v>
      </c>
      <c r="Q457" s="87">
        <f t="shared" si="157"/>
        <v>0.04232943768562009</v>
      </c>
      <c r="R457" s="87">
        <f t="shared" si="158"/>
        <v>0.04853071420256078</v>
      </c>
      <c r="S457" s="87">
        <f t="shared" si="159"/>
        <v>0</v>
      </c>
      <c r="T457">
        <v>102273128</v>
      </c>
      <c r="U457" s="102">
        <v>93893098</v>
      </c>
      <c r="V457" s="102">
        <v>16948564</v>
      </c>
      <c r="W457" s="102">
        <v>31650491</v>
      </c>
      <c r="X457" s="102">
        <v>12149611</v>
      </c>
      <c r="Y457" s="102">
        <v>16180673</v>
      </c>
      <c r="Z457" s="102">
        <v>13929533</v>
      </c>
      <c r="AA457" s="102">
        <v>0</v>
      </c>
      <c r="AB457" s="102">
        <v>287025098</v>
      </c>
    </row>
    <row r="458" spans="1:28" ht="12.75">
      <c r="A458" s="98" t="s">
        <v>29</v>
      </c>
      <c r="B458" s="110" t="s">
        <v>178</v>
      </c>
      <c r="C458" s="111" t="s">
        <v>179</v>
      </c>
      <c r="D458" s="98" t="s">
        <v>25</v>
      </c>
      <c r="E458" s="98">
        <v>16</v>
      </c>
      <c r="F458" s="99"/>
      <c r="G458" s="99"/>
      <c r="H458" s="99"/>
      <c r="I458" s="99"/>
      <c r="J458" s="100">
        <v>6744</v>
      </c>
      <c r="K458" s="101">
        <f t="shared" si="160"/>
        <v>6973.902728351127</v>
      </c>
      <c r="L458" s="87">
        <f t="shared" si="161"/>
        <v>0.11934117867253118</v>
      </c>
      <c r="M458" s="87">
        <f t="shared" si="153"/>
        <v>0.2750859789907119</v>
      </c>
      <c r="N458" s="87">
        <f t="shared" si="154"/>
        <v>0.3450623493905435</v>
      </c>
      <c r="O458" s="87">
        <f t="shared" si="155"/>
        <v>0.014212853566665887</v>
      </c>
      <c r="P458" s="87">
        <f t="shared" si="156"/>
        <v>0.1021395316192125</v>
      </c>
      <c r="Q458" s="87">
        <f t="shared" si="157"/>
        <v>0.05489787801511359</v>
      </c>
      <c r="R458" s="87">
        <f t="shared" si="158"/>
        <v>0.0676485038485834</v>
      </c>
      <c r="S458" s="87">
        <f t="shared" si="159"/>
        <v>0.021611725896638047</v>
      </c>
      <c r="T458">
        <v>47032000</v>
      </c>
      <c r="U458" s="102">
        <v>58996000</v>
      </c>
      <c r="V458" s="102">
        <v>2430000</v>
      </c>
      <c r="W458" s="102">
        <v>17463000</v>
      </c>
      <c r="X458" s="102">
        <v>9386000</v>
      </c>
      <c r="Y458" s="102">
        <v>20404000</v>
      </c>
      <c r="Z458" s="102">
        <v>11566000</v>
      </c>
      <c r="AA458" s="102">
        <v>3695000</v>
      </c>
      <c r="AB458" s="102">
        <v>170972000</v>
      </c>
    </row>
    <row r="459" spans="1:28" ht="12.75">
      <c r="A459" s="98" t="s">
        <v>29</v>
      </c>
      <c r="B459" s="110" t="s">
        <v>184</v>
      </c>
      <c r="C459" s="111" t="s">
        <v>185</v>
      </c>
      <c r="D459" s="98" t="s">
        <v>25</v>
      </c>
      <c r="E459" s="98">
        <v>16</v>
      </c>
      <c r="F459" s="99"/>
      <c r="G459" s="99"/>
      <c r="H459" s="99"/>
      <c r="I459" s="99"/>
      <c r="J459" s="100">
        <v>3738</v>
      </c>
      <c r="K459" s="101">
        <f t="shared" si="160"/>
        <v>14172.309256286784</v>
      </c>
      <c r="L459" s="87">
        <f t="shared" si="161"/>
        <v>0.11813270566544147</v>
      </c>
      <c r="M459" s="87">
        <f t="shared" si="153"/>
        <v>0.4801524869419343</v>
      </c>
      <c r="N459" s="87">
        <f t="shared" si="154"/>
        <v>0.11935214548464573</v>
      </c>
      <c r="O459" s="87">
        <f t="shared" si="155"/>
        <v>0.0111572539443929</v>
      </c>
      <c r="P459" s="87">
        <f t="shared" si="156"/>
        <v>0.059186821265541124</v>
      </c>
      <c r="Q459" s="87">
        <f t="shared" si="157"/>
        <v>0.12292260270039262</v>
      </c>
      <c r="R459" s="87">
        <f t="shared" si="158"/>
        <v>0.05812467062988762</v>
      </c>
      <c r="S459" s="87">
        <f t="shared" si="159"/>
        <v>0.030971313367764264</v>
      </c>
      <c r="T459">
        <v>52976092</v>
      </c>
      <c r="U459" s="102">
        <v>13168338</v>
      </c>
      <c r="V459" s="102">
        <v>1231000</v>
      </c>
      <c r="W459" s="102">
        <v>6530189</v>
      </c>
      <c r="X459" s="102">
        <v>13562273</v>
      </c>
      <c r="Y459" s="102">
        <v>13033795</v>
      </c>
      <c r="Z459" s="102">
        <v>6413000</v>
      </c>
      <c r="AA459" s="102">
        <v>3417121</v>
      </c>
      <c r="AB459" s="102">
        <v>110331808</v>
      </c>
    </row>
    <row r="460" spans="1:28" ht="12.75">
      <c r="A460" s="98" t="s">
        <v>29</v>
      </c>
      <c r="B460" s="110" t="s">
        <v>188</v>
      </c>
      <c r="C460" s="111" t="s">
        <v>189</v>
      </c>
      <c r="D460" s="98" t="s">
        <v>25</v>
      </c>
      <c r="E460" s="98">
        <v>16</v>
      </c>
      <c r="F460" s="99"/>
      <c r="G460" s="99"/>
      <c r="H460" s="99"/>
      <c r="I460" s="99"/>
      <c r="J460" s="100">
        <v>12405</v>
      </c>
      <c r="K460" s="101">
        <f t="shared" si="160"/>
        <v>6088.925513905683</v>
      </c>
      <c r="L460" s="87">
        <f t="shared" si="161"/>
        <v>0.12288849948745736</v>
      </c>
      <c r="M460" s="87">
        <f t="shared" si="153"/>
        <v>0.40818979720284865</v>
      </c>
      <c r="N460" s="87">
        <f t="shared" si="154"/>
        <v>0.09255217180153762</v>
      </c>
      <c r="O460" s="87">
        <f t="shared" si="155"/>
        <v>0.02407617193214431</v>
      </c>
      <c r="P460" s="87">
        <f t="shared" si="156"/>
        <v>0.11977159954903295</v>
      </c>
      <c r="Q460" s="87">
        <f t="shared" si="157"/>
        <v>0.05265487552541389</v>
      </c>
      <c r="R460" s="87">
        <f t="shared" si="158"/>
        <v>0.14687860005363693</v>
      </c>
      <c r="S460" s="87">
        <f t="shared" si="159"/>
        <v>0.03298828444792825</v>
      </c>
      <c r="T460">
        <v>75533121</v>
      </c>
      <c r="U460" s="102">
        <v>17126235</v>
      </c>
      <c r="V460" s="102">
        <v>4455154</v>
      </c>
      <c r="W460" s="102">
        <v>22163030</v>
      </c>
      <c r="X460" s="102">
        <v>9743475</v>
      </c>
      <c r="Y460" s="102">
        <v>22739794</v>
      </c>
      <c r="Z460" s="102">
        <v>27179021</v>
      </c>
      <c r="AA460" s="102">
        <v>6104288</v>
      </c>
      <c r="AB460" s="102">
        <v>185044118</v>
      </c>
    </row>
    <row r="461" spans="1:28" ht="12.75">
      <c r="A461" s="98" t="s">
        <v>29</v>
      </c>
      <c r="B461" s="110" t="s">
        <v>194</v>
      </c>
      <c r="C461" s="111" t="s">
        <v>195</v>
      </c>
      <c r="D461" s="98" t="s">
        <v>25</v>
      </c>
      <c r="E461" s="98">
        <v>16</v>
      </c>
      <c r="F461" s="99"/>
      <c r="G461" s="99"/>
      <c r="H461" s="99"/>
      <c r="I461" s="99"/>
      <c r="J461" s="100">
        <v>1699</v>
      </c>
      <c r="K461" s="101">
        <f t="shared" si="160"/>
        <v>11370.573866980576</v>
      </c>
      <c r="L461" s="87">
        <f t="shared" si="161"/>
        <v>0.09460530384852626</v>
      </c>
      <c r="M461" s="87">
        <f t="shared" si="153"/>
        <v>0.3977268761788682</v>
      </c>
      <c r="N461" s="87">
        <f t="shared" si="154"/>
        <v>0.20439412465573914</v>
      </c>
      <c r="O461" s="87">
        <f t="shared" si="155"/>
        <v>0.006167188165016938</v>
      </c>
      <c r="P461" s="87">
        <f t="shared" si="156"/>
        <v>0.0961613887978395</v>
      </c>
      <c r="Q461" s="87">
        <f t="shared" si="157"/>
        <v>0.042167178365241385</v>
      </c>
      <c r="R461" s="87">
        <f t="shared" si="158"/>
        <v>0.14499375274602166</v>
      </c>
      <c r="S461" s="87">
        <f t="shared" si="159"/>
        <v>0.013784187242746885</v>
      </c>
      <c r="T461">
        <v>19318605</v>
      </c>
      <c r="U461" s="102">
        <v>9927942</v>
      </c>
      <c r="V461" s="102">
        <v>299556</v>
      </c>
      <c r="W461" s="102">
        <v>4670803</v>
      </c>
      <c r="X461" s="102">
        <v>2048167</v>
      </c>
      <c r="Y461" s="102">
        <v>4595220</v>
      </c>
      <c r="Z461" s="102">
        <v>7042715</v>
      </c>
      <c r="AA461" s="102">
        <v>669533</v>
      </c>
      <c r="AB461" s="102">
        <v>48572541</v>
      </c>
    </row>
    <row r="462" spans="1:28" ht="12.75">
      <c r="A462" s="98" t="s">
        <v>29</v>
      </c>
      <c r="B462" s="110" t="s">
        <v>198</v>
      </c>
      <c r="C462" s="111" t="s">
        <v>199</v>
      </c>
      <c r="D462" s="98" t="s">
        <v>25</v>
      </c>
      <c r="E462" s="98">
        <v>16</v>
      </c>
      <c r="F462" s="99"/>
      <c r="G462" s="99"/>
      <c r="H462" s="99"/>
      <c r="I462" s="99"/>
      <c r="J462" s="100">
        <v>12213</v>
      </c>
      <c r="K462" s="101">
        <f t="shared" si="160"/>
        <v>6538.038811102923</v>
      </c>
      <c r="L462" s="87">
        <f t="shared" si="161"/>
        <v>0.09975699158640043</v>
      </c>
      <c r="M462" s="87">
        <f t="shared" si="153"/>
        <v>0.4004349260500393</v>
      </c>
      <c r="N462" s="87">
        <f t="shared" si="154"/>
        <v>0.06889858443623519</v>
      </c>
      <c r="O462" s="87">
        <f t="shared" si="155"/>
        <v>0.060838911283110635</v>
      </c>
      <c r="P462" s="87">
        <f t="shared" si="156"/>
        <v>0.14059240277164783</v>
      </c>
      <c r="Q462" s="87">
        <f t="shared" si="157"/>
        <v>0.05387212982158553</v>
      </c>
      <c r="R462" s="87">
        <f t="shared" si="158"/>
        <v>0.12258758021511033</v>
      </c>
      <c r="S462" s="87">
        <f t="shared" si="159"/>
        <v>0.05301847383587081</v>
      </c>
      <c r="T462">
        <v>79849068</v>
      </c>
      <c r="U462" s="102">
        <v>13738781</v>
      </c>
      <c r="V462" s="102">
        <v>12131635</v>
      </c>
      <c r="W462" s="102">
        <v>28034948</v>
      </c>
      <c r="X462" s="102">
        <v>10742418</v>
      </c>
      <c r="Y462" s="102">
        <v>19892128</v>
      </c>
      <c r="Z462" s="102">
        <v>24444681</v>
      </c>
      <c r="AA462" s="102">
        <v>10572194</v>
      </c>
      <c r="AB462" s="102">
        <v>199405853</v>
      </c>
    </row>
    <row r="463" spans="1:28" ht="12.75">
      <c r="A463" s="98" t="s">
        <v>29</v>
      </c>
      <c r="B463" s="110" t="s">
        <v>204</v>
      </c>
      <c r="C463" s="111" t="s">
        <v>205</v>
      </c>
      <c r="D463" s="98" t="s">
        <v>25</v>
      </c>
      <c r="E463" s="98">
        <v>16</v>
      </c>
      <c r="F463" s="99"/>
      <c r="G463" s="99"/>
      <c r="H463" s="99"/>
      <c r="I463" s="99"/>
      <c r="J463" s="100">
        <v>10292</v>
      </c>
      <c r="K463" s="101">
        <f t="shared" si="160"/>
        <v>4706.267197823552</v>
      </c>
      <c r="L463" s="87">
        <f t="shared" si="161"/>
        <v>0.03894273465680826</v>
      </c>
      <c r="M463" s="87">
        <f t="shared" si="153"/>
        <v>0.26456656492018754</v>
      </c>
      <c r="N463" s="87">
        <f t="shared" si="154"/>
        <v>0.37700595480530613</v>
      </c>
      <c r="O463" s="87">
        <f t="shared" si="155"/>
        <v>0.11189975755380528</v>
      </c>
      <c r="P463" s="87">
        <f t="shared" si="156"/>
        <v>0.08149144072694389</v>
      </c>
      <c r="Q463" s="87">
        <f t="shared" si="157"/>
        <v>0.04156489137501476</v>
      </c>
      <c r="R463" s="87">
        <f t="shared" si="158"/>
        <v>0.06369654078775931</v>
      </c>
      <c r="S463" s="87">
        <f t="shared" si="159"/>
        <v>0.020832115174174833</v>
      </c>
      <c r="T463">
        <v>48436902</v>
      </c>
      <c r="U463" s="102">
        <v>69022329</v>
      </c>
      <c r="V463" s="102">
        <v>20486631</v>
      </c>
      <c r="W463" s="102">
        <v>14919470</v>
      </c>
      <c r="X463" s="102">
        <v>7609709</v>
      </c>
      <c r="Y463" s="102">
        <v>7129644</v>
      </c>
      <c r="Z463" s="102">
        <v>11661576</v>
      </c>
      <c r="AA463" s="102">
        <v>3813948</v>
      </c>
      <c r="AB463" s="102">
        <v>183080209</v>
      </c>
    </row>
    <row r="464" spans="1:28" ht="12.75">
      <c r="A464" s="98" t="s">
        <v>29</v>
      </c>
      <c r="B464" s="110" t="s">
        <v>206</v>
      </c>
      <c r="C464" s="111" t="s">
        <v>207</v>
      </c>
      <c r="D464" s="98" t="s">
        <v>25</v>
      </c>
      <c r="E464" s="98">
        <v>16</v>
      </c>
      <c r="F464" s="99"/>
      <c r="G464" s="99"/>
      <c r="H464" s="99"/>
      <c r="I464" s="99"/>
      <c r="J464" s="100">
        <v>18400</v>
      </c>
      <c r="K464" s="101">
        <f t="shared" si="160"/>
        <v>5765.853097826087</v>
      </c>
      <c r="L464" s="87">
        <f t="shared" si="161"/>
        <v>0.16314771196573008</v>
      </c>
      <c r="M464" s="87">
        <f t="shared" si="153"/>
        <v>0.4172046278102882</v>
      </c>
      <c r="N464" s="87">
        <f t="shared" si="154"/>
        <v>0.07161053648790147</v>
      </c>
      <c r="O464" s="87">
        <f t="shared" si="155"/>
        <v>0.058587121709864326</v>
      </c>
      <c r="P464" s="87">
        <f t="shared" si="156"/>
        <v>0.0998391630904431</v>
      </c>
      <c r="Q464" s="87">
        <f t="shared" si="157"/>
        <v>0.044367226927982784</v>
      </c>
      <c r="R464" s="87">
        <f t="shared" si="158"/>
        <v>0.07897772383536383</v>
      </c>
      <c r="S464" s="87">
        <f t="shared" si="159"/>
        <v>0.0662658881724262</v>
      </c>
      <c r="T464">
        <v>106091697</v>
      </c>
      <c r="U464" s="102">
        <v>18209969</v>
      </c>
      <c r="V464" s="102">
        <v>14898222</v>
      </c>
      <c r="W464" s="102">
        <v>25388276</v>
      </c>
      <c r="X464" s="102">
        <v>11282220</v>
      </c>
      <c r="Y464" s="102">
        <v>41487118</v>
      </c>
      <c r="Z464" s="102">
        <v>20083384</v>
      </c>
      <c r="AA464" s="102">
        <v>16850869</v>
      </c>
      <c r="AB464" s="102">
        <v>254291755</v>
      </c>
    </row>
    <row r="465" spans="1:28" ht="12.75">
      <c r="A465" s="98" t="s">
        <v>29</v>
      </c>
      <c r="B465" s="110" t="s">
        <v>208</v>
      </c>
      <c r="C465" s="111" t="s">
        <v>209</v>
      </c>
      <c r="D465" s="98" t="s">
        <v>25</v>
      </c>
      <c r="E465" s="98">
        <v>16</v>
      </c>
      <c r="F465" s="99"/>
      <c r="G465" s="99"/>
      <c r="H465" s="99"/>
      <c r="I465" s="99"/>
      <c r="J465" s="100">
        <v>16966</v>
      </c>
      <c r="K465" s="101">
        <f t="shared" si="160"/>
        <v>6029.041553695626</v>
      </c>
      <c r="L465" s="87">
        <f t="shared" si="161"/>
        <v>0.12064473547040397</v>
      </c>
      <c r="M465" s="87">
        <f t="shared" si="153"/>
        <v>0.4596546069159962</v>
      </c>
      <c r="N465" s="87">
        <f t="shared" si="154"/>
        <v>0.026221832990088956</v>
      </c>
      <c r="O465" s="87">
        <f t="shared" si="155"/>
        <v>0.03796304338767378</v>
      </c>
      <c r="P465" s="87">
        <f t="shared" si="156"/>
        <v>0.11429172954979065</v>
      </c>
      <c r="Q465" s="87">
        <f t="shared" si="157"/>
        <v>0.10390607908851772</v>
      </c>
      <c r="R465" s="87">
        <f t="shared" si="158"/>
        <v>0.0804477939450395</v>
      </c>
      <c r="S465" s="87">
        <f t="shared" si="159"/>
        <v>0.056870178652489264</v>
      </c>
      <c r="T465">
        <v>102288719</v>
      </c>
      <c r="U465" s="102">
        <v>5835246</v>
      </c>
      <c r="V465" s="102">
        <v>8448063</v>
      </c>
      <c r="W465" s="102">
        <v>25433781</v>
      </c>
      <c r="X465" s="102">
        <v>23122622</v>
      </c>
      <c r="Y465" s="102">
        <v>26847540</v>
      </c>
      <c r="Z465" s="102">
        <v>17902359</v>
      </c>
      <c r="AA465" s="102">
        <v>12655541</v>
      </c>
      <c r="AB465" s="102">
        <v>222533871</v>
      </c>
    </row>
    <row r="466" spans="1:28" ht="12.75">
      <c r="A466" s="98" t="s">
        <v>29</v>
      </c>
      <c r="B466" s="110" t="s">
        <v>212</v>
      </c>
      <c r="C466" s="111" t="s">
        <v>213</v>
      </c>
      <c r="D466" s="98" t="s">
        <v>25</v>
      </c>
      <c r="E466" s="98">
        <v>16</v>
      </c>
      <c r="F466" s="99"/>
      <c r="G466" s="99"/>
      <c r="H466" s="99"/>
      <c r="I466" s="99"/>
      <c r="J466" s="100">
        <v>20537</v>
      </c>
      <c r="K466" s="101">
        <f t="shared" si="160"/>
        <v>5913.699517943224</v>
      </c>
      <c r="L466" s="87">
        <f t="shared" si="161"/>
        <v>0.11326355723569291</v>
      </c>
      <c r="M466" s="87">
        <f t="shared" si="153"/>
        <v>0.4620605242836624</v>
      </c>
      <c r="N466" s="87">
        <f t="shared" si="154"/>
        <v>0.062360527795256485</v>
      </c>
      <c r="O466" s="87">
        <f t="shared" si="155"/>
        <v>0.04293765733453876</v>
      </c>
      <c r="P466" s="87">
        <f t="shared" si="156"/>
        <v>0.11612109315658031</v>
      </c>
      <c r="Q466" s="87">
        <f t="shared" si="157"/>
        <v>0.07248813258105324</v>
      </c>
      <c r="R466" s="87">
        <f t="shared" si="158"/>
        <v>0.07755054631539617</v>
      </c>
      <c r="S466" s="87">
        <f t="shared" si="159"/>
        <v>0.05321796129781974</v>
      </c>
      <c r="T466">
        <v>121449647</v>
      </c>
      <c r="U466" s="102">
        <v>16391065</v>
      </c>
      <c r="V466" s="102">
        <v>11285888</v>
      </c>
      <c r="W466" s="102">
        <v>30521685</v>
      </c>
      <c r="X466" s="102">
        <v>19053041</v>
      </c>
      <c r="Y466" s="102">
        <v>29770600</v>
      </c>
      <c r="Z466" s="102">
        <v>20383664</v>
      </c>
      <c r="AA466" s="102">
        <v>13988000</v>
      </c>
      <c r="AB466" s="102">
        <v>262843590</v>
      </c>
    </row>
    <row r="467" spans="1:28" ht="12.75">
      <c r="A467" s="98" t="s">
        <v>29</v>
      </c>
      <c r="B467" s="110" t="s">
        <v>214</v>
      </c>
      <c r="C467" s="111" t="s">
        <v>215</v>
      </c>
      <c r="D467" s="98" t="s">
        <v>25</v>
      </c>
      <c r="E467" s="98">
        <v>16</v>
      </c>
      <c r="F467" s="99"/>
      <c r="G467" s="99"/>
      <c r="H467" s="99"/>
      <c r="I467" s="99"/>
      <c r="J467" s="100">
        <v>16190</v>
      </c>
      <c r="K467" s="101">
        <f aca="true" t="shared" si="162" ref="K467:K479">IF(J467&gt;0,T467/J467,"")</f>
        <v>8556.42526250772</v>
      </c>
      <c r="L467" s="87">
        <f t="shared" si="161"/>
        <v>0.12898752625346252</v>
      </c>
      <c r="M467" s="87">
        <f t="shared" si="153"/>
        <v>0.5103523025649708</v>
      </c>
      <c r="N467" s="87">
        <f t="shared" si="154"/>
        <v>0.029006843070905283</v>
      </c>
      <c r="O467" s="87">
        <f t="shared" si="155"/>
        <v>0.006613581234246601</v>
      </c>
      <c r="P467" s="87">
        <f t="shared" si="156"/>
        <v>0.11117304607635863</v>
      </c>
      <c r="Q467" s="87">
        <f t="shared" si="157"/>
        <v>0.0775202344979777</v>
      </c>
      <c r="R467" s="87">
        <f t="shared" si="158"/>
        <v>0.09505020303915546</v>
      </c>
      <c r="S467" s="87">
        <f t="shared" si="159"/>
        <v>0.041296263262923065</v>
      </c>
      <c r="T467">
        <v>138528525</v>
      </c>
      <c r="U467" s="102">
        <v>7873532</v>
      </c>
      <c r="V467" s="102">
        <v>1795171</v>
      </c>
      <c r="W467" s="102">
        <v>30176484</v>
      </c>
      <c r="X467" s="102">
        <v>21041864</v>
      </c>
      <c r="Y467" s="102">
        <v>35011994</v>
      </c>
      <c r="Z467" s="102">
        <v>25800147</v>
      </c>
      <c r="AA467" s="102">
        <v>11209336</v>
      </c>
      <c r="AB467" s="102">
        <v>271437053</v>
      </c>
    </row>
    <row r="468" spans="1:28" ht="12.75">
      <c r="A468" s="98" t="s">
        <v>29</v>
      </c>
      <c r="B468" s="110" t="s">
        <v>220</v>
      </c>
      <c r="C468" s="111" t="s">
        <v>221</v>
      </c>
      <c r="D468" s="98" t="s">
        <v>25</v>
      </c>
      <c r="E468" s="98">
        <v>16</v>
      </c>
      <c r="F468" s="99"/>
      <c r="G468" s="99"/>
      <c r="H468" s="99"/>
      <c r="I468" s="99"/>
      <c r="J468" s="100">
        <v>17482</v>
      </c>
      <c r="K468" s="101">
        <f t="shared" si="162"/>
        <v>6916.661823589979</v>
      </c>
      <c r="L468" s="87">
        <f t="shared" si="161"/>
        <v>0.09919332797192468</v>
      </c>
      <c r="M468" s="87">
        <f t="shared" si="153"/>
        <v>0.49931904609640754</v>
      </c>
      <c r="N468" s="87">
        <f t="shared" si="154"/>
        <v>0.0671768928597301</v>
      </c>
      <c r="O468" s="87">
        <f t="shared" si="155"/>
        <v>0.01955654269938068</v>
      </c>
      <c r="P468" s="87">
        <f t="shared" si="156"/>
        <v>0.11960603024308707</v>
      </c>
      <c r="Q468" s="87">
        <f t="shared" si="157"/>
        <v>0.07783322216691947</v>
      </c>
      <c r="R468" s="87">
        <f t="shared" si="158"/>
        <v>0.06401610059504764</v>
      </c>
      <c r="S468" s="87">
        <f t="shared" si="159"/>
        <v>0.05329883736750284</v>
      </c>
      <c r="T468">
        <v>120917082</v>
      </c>
      <c r="U468" s="102">
        <v>16267823</v>
      </c>
      <c r="V468" s="102">
        <v>4735890</v>
      </c>
      <c r="W468" s="102">
        <v>28964271</v>
      </c>
      <c r="X468" s="102">
        <v>18848402</v>
      </c>
      <c r="Y468" s="102">
        <v>24021050</v>
      </c>
      <c r="Z468" s="102">
        <v>15502393</v>
      </c>
      <c r="AA468" s="102">
        <v>12907058</v>
      </c>
      <c r="AB468" s="102">
        <v>242163969</v>
      </c>
    </row>
    <row r="469" spans="1:28" ht="12.75">
      <c r="A469" s="98" t="s">
        <v>29</v>
      </c>
      <c r="B469" s="110" t="s">
        <v>238</v>
      </c>
      <c r="C469" s="111" t="s">
        <v>239</v>
      </c>
      <c r="D469" s="98" t="s">
        <v>25</v>
      </c>
      <c r="E469" s="98">
        <v>16</v>
      </c>
      <c r="F469" s="99"/>
      <c r="G469" s="99"/>
      <c r="H469" s="99"/>
      <c r="I469" s="99"/>
      <c r="J469" s="100">
        <v>12473</v>
      </c>
      <c r="K469" s="101">
        <f t="shared" si="162"/>
        <v>6653.393810630962</v>
      </c>
      <c r="L469" s="87">
        <f t="shared" si="161"/>
        <v>0.10977352394962372</v>
      </c>
      <c r="M469" s="87">
        <f t="shared" si="153"/>
        <v>0.32136228802746125</v>
      </c>
      <c r="N469" s="87">
        <f t="shared" si="154"/>
        <v>0.1931606514407321</v>
      </c>
      <c r="O469" s="87">
        <f t="shared" si="155"/>
        <v>0.02264355837452862</v>
      </c>
      <c r="P469" s="87">
        <f t="shared" si="156"/>
        <v>0.13528458264730453</v>
      </c>
      <c r="Q469" s="87">
        <f t="shared" si="157"/>
        <v>0.0809850089138888</v>
      </c>
      <c r="R469" s="87">
        <f t="shared" si="158"/>
        <v>0.10150235755881427</v>
      </c>
      <c r="S469" s="87">
        <f t="shared" si="159"/>
        <v>0.035288029087646694</v>
      </c>
      <c r="T469">
        <v>82987781</v>
      </c>
      <c r="U469" s="102">
        <v>49881316</v>
      </c>
      <c r="V469" s="102">
        <v>5847415</v>
      </c>
      <c r="W469" s="102">
        <v>34935547</v>
      </c>
      <c r="X469" s="102">
        <v>20913363</v>
      </c>
      <c r="Y469" s="102">
        <v>28347636</v>
      </c>
      <c r="Z469" s="102">
        <v>26211711</v>
      </c>
      <c r="AA469" s="102">
        <v>9112691</v>
      </c>
      <c r="AB469" s="102">
        <v>258237460</v>
      </c>
    </row>
    <row r="470" spans="1:28" ht="12.75">
      <c r="A470" s="98" t="s">
        <v>29</v>
      </c>
      <c r="B470" s="110" t="s">
        <v>240</v>
      </c>
      <c r="C470" s="111" t="s">
        <v>241</v>
      </c>
      <c r="D470" s="98" t="s">
        <v>25</v>
      </c>
      <c r="E470" s="98">
        <v>16</v>
      </c>
      <c r="F470" s="99"/>
      <c r="G470" s="99"/>
      <c r="H470" s="99"/>
      <c r="I470" s="99"/>
      <c r="J470" s="100">
        <v>15634</v>
      </c>
      <c r="K470" s="101">
        <f t="shared" si="162"/>
        <v>7801.482793910707</v>
      </c>
      <c r="L470" s="87">
        <f t="shared" si="161"/>
        <v>0.04831579289333146</v>
      </c>
      <c r="M470" s="87">
        <f t="shared" si="153"/>
        <v>0.31273433303153486</v>
      </c>
      <c r="N470" s="87">
        <f t="shared" si="154"/>
        <v>0.2679687257415821</v>
      </c>
      <c r="O470" s="87">
        <f t="shared" si="155"/>
        <v>0.13203818696602315</v>
      </c>
      <c r="P470" s="87">
        <f t="shared" si="156"/>
        <v>0.07303577887715014</v>
      </c>
      <c r="Q470" s="87">
        <f t="shared" si="157"/>
        <v>0.048378035466446354</v>
      </c>
      <c r="R470" s="87">
        <f t="shared" si="158"/>
        <v>0.09284709118981826</v>
      </c>
      <c r="S470" s="87">
        <f t="shared" si="159"/>
        <v>0.024682055834113682</v>
      </c>
      <c r="T470">
        <v>121968382</v>
      </c>
      <c r="U470" s="102">
        <v>104509510</v>
      </c>
      <c r="V470" s="102">
        <v>51495734</v>
      </c>
      <c r="W470" s="102">
        <v>28484419</v>
      </c>
      <c r="X470" s="102">
        <v>18867742</v>
      </c>
      <c r="Y470" s="102">
        <v>18843467</v>
      </c>
      <c r="Z470" s="102">
        <v>36210957</v>
      </c>
      <c r="AA470" s="102">
        <v>9626159</v>
      </c>
      <c r="AB470" s="102">
        <v>390006370</v>
      </c>
    </row>
    <row r="471" spans="1:28" ht="12.75">
      <c r="A471" s="98" t="s">
        <v>29</v>
      </c>
      <c r="B471" s="110" t="s">
        <v>244</v>
      </c>
      <c r="C471" s="111" t="s">
        <v>245</v>
      </c>
      <c r="D471" s="98" t="s">
        <v>25</v>
      </c>
      <c r="E471" s="98">
        <v>16</v>
      </c>
      <c r="F471" s="99"/>
      <c r="G471" s="99"/>
      <c r="H471" s="99"/>
      <c r="I471" s="99"/>
      <c r="J471" s="100">
        <v>8819</v>
      </c>
      <c r="K471" s="101">
        <f t="shared" si="162"/>
        <v>5156.722530899195</v>
      </c>
      <c r="L471" s="87">
        <f t="shared" si="161"/>
        <v>0.06730659471377652</v>
      </c>
      <c r="M471" s="87">
        <f t="shared" si="153"/>
        <v>0.330460531491751</v>
      </c>
      <c r="N471" s="87">
        <f t="shared" si="154"/>
        <v>0.2134567512081008</v>
      </c>
      <c r="O471" s="87">
        <f t="shared" si="155"/>
        <v>0.1517370569521739</v>
      </c>
      <c r="P471" s="87">
        <f t="shared" si="156"/>
        <v>0.08348153462019871</v>
      </c>
      <c r="Q471" s="87">
        <f t="shared" si="157"/>
        <v>0.07083582735448282</v>
      </c>
      <c r="R471" s="87">
        <f t="shared" si="158"/>
        <v>0.06094779360504214</v>
      </c>
      <c r="S471" s="87">
        <f t="shared" si="159"/>
        <v>0.021773910054474124</v>
      </c>
      <c r="T471">
        <v>45477136</v>
      </c>
      <c r="U471" s="102">
        <v>29375374</v>
      </c>
      <c r="V471" s="102">
        <v>20881667</v>
      </c>
      <c r="W471" s="102">
        <v>11488516</v>
      </c>
      <c r="X471" s="102">
        <v>9748246</v>
      </c>
      <c r="Y471" s="102">
        <v>9262562</v>
      </c>
      <c r="Z471" s="102">
        <v>8387480</v>
      </c>
      <c r="AA471" s="102">
        <v>2996470</v>
      </c>
      <c r="AB471" s="102">
        <v>137617451</v>
      </c>
    </row>
    <row r="472" spans="1:28" ht="12.75">
      <c r="A472" s="98" t="s">
        <v>29</v>
      </c>
      <c r="B472" s="110" t="s">
        <v>246</v>
      </c>
      <c r="C472" s="111" t="s">
        <v>247</v>
      </c>
      <c r="D472" s="98" t="s">
        <v>25</v>
      </c>
      <c r="E472" s="98">
        <v>16</v>
      </c>
      <c r="F472" s="99"/>
      <c r="G472" s="99"/>
      <c r="H472" s="99"/>
      <c r="I472" s="99"/>
      <c r="J472" s="100">
        <v>15996</v>
      </c>
      <c r="K472" s="101">
        <f t="shared" si="162"/>
        <v>5694.37415603901</v>
      </c>
      <c r="L472" s="87">
        <f t="shared" si="161"/>
        <v>0.07305222425035728</v>
      </c>
      <c r="M472" s="87">
        <f t="shared" si="153"/>
        <v>0.33697359451124853</v>
      </c>
      <c r="N472" s="87">
        <f t="shared" si="154"/>
        <v>0.15744775859524118</v>
      </c>
      <c r="O472" s="87">
        <f t="shared" si="155"/>
        <v>0.04984921847069646</v>
      </c>
      <c r="P472" s="87">
        <f t="shared" si="156"/>
        <v>0.08806348722295262</v>
      </c>
      <c r="Q472" s="87">
        <f t="shared" si="157"/>
        <v>0.13814978566394714</v>
      </c>
      <c r="R472" s="87">
        <f t="shared" si="158"/>
        <v>0.11439403598911314</v>
      </c>
      <c r="S472" s="87">
        <f t="shared" si="159"/>
        <v>0.042069895296443637</v>
      </c>
      <c r="T472">
        <v>91087209</v>
      </c>
      <c r="U472" s="102">
        <v>42559646</v>
      </c>
      <c r="V472" s="102">
        <v>13474724</v>
      </c>
      <c r="W472" s="102">
        <v>23804409</v>
      </c>
      <c r="X472" s="102">
        <v>37343218</v>
      </c>
      <c r="Y472" s="102">
        <v>19746720</v>
      </c>
      <c r="Z472" s="102">
        <v>30921810</v>
      </c>
      <c r="AA472" s="102">
        <v>11371898</v>
      </c>
      <c r="AB472" s="102">
        <v>270309634</v>
      </c>
    </row>
    <row r="473" spans="1:28" ht="12.75">
      <c r="A473" s="98" t="s">
        <v>29</v>
      </c>
      <c r="B473" s="110" t="s">
        <v>266</v>
      </c>
      <c r="C473" s="111" t="s">
        <v>267</v>
      </c>
      <c r="D473" s="98" t="s">
        <v>25</v>
      </c>
      <c r="E473" s="98">
        <v>16</v>
      </c>
      <c r="F473" s="99"/>
      <c r="G473" s="99"/>
      <c r="H473" s="99"/>
      <c r="I473" s="99"/>
      <c r="J473" s="100">
        <v>30296</v>
      </c>
      <c r="K473" s="101">
        <f t="shared" si="162"/>
        <v>0</v>
      </c>
      <c r="L473" s="87">
        <f t="shared" si="161"/>
      </c>
      <c r="M473" s="87"/>
      <c r="N473" s="87"/>
      <c r="O473" s="87"/>
      <c r="P473" s="87"/>
      <c r="Q473" s="87"/>
      <c r="R473" s="87"/>
      <c r="S473" s="87"/>
      <c r="U473" s="102"/>
      <c r="V473" s="102"/>
      <c r="W473" s="102"/>
      <c r="X473" s="102"/>
      <c r="Y473" s="102"/>
      <c r="Z473" s="102"/>
      <c r="AA473" s="102"/>
      <c r="AB473" s="102">
        <v>0</v>
      </c>
    </row>
    <row r="474" spans="1:28" ht="12.75">
      <c r="A474" s="98" t="s">
        <v>29</v>
      </c>
      <c r="B474" s="110" t="s">
        <v>274</v>
      </c>
      <c r="C474" s="111" t="s">
        <v>275</v>
      </c>
      <c r="D474" s="98" t="s">
        <v>25</v>
      </c>
      <c r="E474" s="98">
        <v>16</v>
      </c>
      <c r="F474" s="99"/>
      <c r="G474" s="99"/>
      <c r="H474" s="99"/>
      <c r="I474" s="99"/>
      <c r="J474" s="100">
        <v>7396</v>
      </c>
      <c r="K474" s="101">
        <f t="shared" si="162"/>
        <v>9182.306246619795</v>
      </c>
      <c r="L474" s="87">
        <f t="shared" si="161"/>
        <v>0.09057289837315989</v>
      </c>
      <c r="M474" s="87">
        <f aca="true" t="shared" si="163" ref="M474:M479">T474/AB474</f>
        <v>0.49736675301235433</v>
      </c>
      <c r="N474" s="87">
        <f aca="true" t="shared" si="164" ref="N474:N479">U474/AB474</f>
        <v>0.14342825324281888</v>
      </c>
      <c r="O474" s="87">
        <f aca="true" t="shared" si="165" ref="O474:O479">V474/AB474</f>
        <v>0.000110177116012336</v>
      </c>
      <c r="P474" s="87">
        <f aca="true" t="shared" si="166" ref="P474:P479">W474/AB474</f>
        <v>0.1300651400593631</v>
      </c>
      <c r="Q474" s="87">
        <f aca="true" t="shared" si="167" ref="Q474:Q479">X474/AB474</f>
        <v>0.04382623621649968</v>
      </c>
      <c r="R474" s="87">
        <f aca="true" t="shared" si="168" ref="R474:R479">Z474/AB474</f>
        <v>0.057485964886236744</v>
      </c>
      <c r="S474" s="87">
        <f aca="true" t="shared" si="169" ref="S474:S479">AA474/AB474</f>
        <v>0.03714457709355507</v>
      </c>
      <c r="T474">
        <v>67912337</v>
      </c>
      <c r="U474" s="102">
        <v>19584236</v>
      </c>
      <c r="V474" s="102">
        <v>15044</v>
      </c>
      <c r="W474" s="102">
        <v>17759586</v>
      </c>
      <c r="X474" s="102">
        <v>5984200</v>
      </c>
      <c r="Y474" s="102">
        <v>12367166</v>
      </c>
      <c r="Z474" s="102">
        <v>7849351</v>
      </c>
      <c r="AA474" s="102">
        <v>5071861</v>
      </c>
      <c r="AB474" s="102">
        <v>136543781</v>
      </c>
    </row>
    <row r="475" spans="1:28" ht="12.75">
      <c r="A475" s="98" t="s">
        <v>29</v>
      </c>
      <c r="B475" s="110" t="s">
        <v>276</v>
      </c>
      <c r="C475" s="111" t="s">
        <v>277</v>
      </c>
      <c r="D475" s="98" t="s">
        <v>25</v>
      </c>
      <c r="E475" s="98">
        <v>16</v>
      </c>
      <c r="F475" s="99"/>
      <c r="G475" s="99"/>
      <c r="H475" s="99"/>
      <c r="I475" s="99"/>
      <c r="J475" s="100">
        <v>19981</v>
      </c>
      <c r="K475" s="101">
        <f t="shared" si="162"/>
        <v>7034.464090886342</v>
      </c>
      <c r="L475" s="87">
        <f t="shared" si="161"/>
        <v>0.0829768483225231</v>
      </c>
      <c r="M475" s="87">
        <f t="shared" si="163"/>
        <v>0.4963358655054066</v>
      </c>
      <c r="N475" s="87">
        <f t="shared" si="164"/>
        <v>0.15345139961657991</v>
      </c>
      <c r="O475" s="87">
        <f t="shared" si="165"/>
        <v>0.03177320717182016</v>
      </c>
      <c r="P475" s="87">
        <f t="shared" si="166"/>
        <v>0.0870500118188888</v>
      </c>
      <c r="Q475" s="87">
        <f t="shared" si="167"/>
        <v>0.0452338725542661</v>
      </c>
      <c r="R475" s="87">
        <f t="shared" si="168"/>
        <v>0.06422438799620693</v>
      </c>
      <c r="S475" s="87">
        <f t="shared" si="169"/>
        <v>0.038954407014308426</v>
      </c>
      <c r="T475">
        <v>140555627</v>
      </c>
      <c r="U475" s="102">
        <v>43455368</v>
      </c>
      <c r="V475" s="102">
        <v>8997744</v>
      </c>
      <c r="W475" s="102">
        <v>24651390</v>
      </c>
      <c r="X475" s="102">
        <v>12809623</v>
      </c>
      <c r="Y475" s="102">
        <v>23497925</v>
      </c>
      <c r="Z475" s="102">
        <v>18187481</v>
      </c>
      <c r="AA475" s="102">
        <v>11031363</v>
      </c>
      <c r="AB475" s="102">
        <v>283186521</v>
      </c>
    </row>
    <row r="476" spans="1:28" ht="12.75">
      <c r="A476" s="98" t="s">
        <v>29</v>
      </c>
      <c r="B476" s="110" t="s">
        <v>278</v>
      </c>
      <c r="C476" s="111" t="s">
        <v>279</v>
      </c>
      <c r="D476" s="98" t="s">
        <v>25</v>
      </c>
      <c r="E476" s="98">
        <v>16</v>
      </c>
      <c r="F476" s="99"/>
      <c r="G476" s="99"/>
      <c r="H476" s="99"/>
      <c r="I476" s="99"/>
      <c r="J476" s="100">
        <v>14883</v>
      </c>
      <c r="K476" s="101">
        <f t="shared" si="162"/>
        <v>5807.860579184304</v>
      </c>
      <c r="L476" s="87">
        <f t="shared" si="161"/>
        <v>0.10603144800788156</v>
      </c>
      <c r="M476" s="87">
        <f t="shared" si="163"/>
        <v>0.5534457345115382</v>
      </c>
      <c r="N476" s="87">
        <f t="shared" si="164"/>
        <v>0.015244800897003455</v>
      </c>
      <c r="O476" s="87">
        <f t="shared" si="165"/>
        <v>0.004509251788759835</v>
      </c>
      <c r="P476" s="87">
        <f t="shared" si="166"/>
        <v>0.15058972458006267</v>
      </c>
      <c r="Q476" s="87">
        <f t="shared" si="167"/>
        <v>0.045074692556253036</v>
      </c>
      <c r="R476" s="87">
        <f t="shared" si="168"/>
        <v>0.08264220583865399</v>
      </c>
      <c r="S476" s="87">
        <f t="shared" si="169"/>
        <v>0.04246214181984724</v>
      </c>
      <c r="T476">
        <v>86438389</v>
      </c>
      <c r="U476" s="102">
        <v>2380967</v>
      </c>
      <c r="V476" s="102">
        <v>704265</v>
      </c>
      <c r="W476" s="102">
        <v>23519439</v>
      </c>
      <c r="X476" s="102">
        <v>7039866</v>
      </c>
      <c r="Y476" s="102">
        <v>16560228</v>
      </c>
      <c r="Z476" s="102">
        <v>12907244</v>
      </c>
      <c r="AA476" s="102">
        <v>6631832</v>
      </c>
      <c r="AB476" s="102">
        <v>156182230</v>
      </c>
    </row>
    <row r="477" spans="1:28" ht="12.75">
      <c r="A477" s="98" t="s">
        <v>29</v>
      </c>
      <c r="B477" s="110" t="s">
        <v>294</v>
      </c>
      <c r="C477" s="111" t="s">
        <v>295</v>
      </c>
      <c r="D477" s="98" t="s">
        <v>25</v>
      </c>
      <c r="E477" s="98">
        <v>16</v>
      </c>
      <c r="F477" s="99"/>
      <c r="G477" s="99"/>
      <c r="H477" s="99"/>
      <c r="I477" s="99"/>
      <c r="J477" s="100">
        <v>21341</v>
      </c>
      <c r="K477" s="101">
        <f t="shared" si="162"/>
        <v>6144.141043062649</v>
      </c>
      <c r="L477" s="87">
        <f t="shared" si="161"/>
        <v>0.06071801946688001</v>
      </c>
      <c r="M477" s="87">
        <f t="shared" si="163"/>
        <v>0.4216782922942538</v>
      </c>
      <c r="N477" s="87">
        <f t="shared" si="164"/>
        <v>0.0967930963140335</v>
      </c>
      <c r="O477" s="87">
        <f t="shared" si="165"/>
        <v>0.049376403753311086</v>
      </c>
      <c r="P477" s="87">
        <f t="shared" si="166"/>
        <v>0.11929953572849387</v>
      </c>
      <c r="Q477" s="87">
        <f t="shared" si="167"/>
        <v>0.12774652714194118</v>
      </c>
      <c r="R477" s="87">
        <f t="shared" si="168"/>
        <v>0.07525581956025876</v>
      </c>
      <c r="S477" s="87">
        <f t="shared" si="169"/>
        <v>0.049132305740827775</v>
      </c>
      <c r="T477">
        <v>131122114</v>
      </c>
      <c r="U477" s="102">
        <v>30098100</v>
      </c>
      <c r="V477" s="102">
        <v>15353739</v>
      </c>
      <c r="W477" s="102">
        <v>37096544</v>
      </c>
      <c r="X477" s="102">
        <v>39723161</v>
      </c>
      <c r="Y477" s="102">
        <v>18880448</v>
      </c>
      <c r="Z477" s="102">
        <v>23401020</v>
      </c>
      <c r="AA477" s="102">
        <v>15277836</v>
      </c>
      <c r="AB477" s="102">
        <v>310952962</v>
      </c>
    </row>
    <row r="478" spans="1:28" ht="12.75">
      <c r="A478" s="98" t="s">
        <v>29</v>
      </c>
      <c r="B478" s="110" t="s">
        <v>296</v>
      </c>
      <c r="C478" s="111" t="s">
        <v>297</v>
      </c>
      <c r="D478" s="98" t="s">
        <v>25</v>
      </c>
      <c r="E478" s="98">
        <v>16</v>
      </c>
      <c r="F478" s="99"/>
      <c r="G478" s="99"/>
      <c r="H478" s="99"/>
      <c r="I478" s="99"/>
      <c r="J478" s="100">
        <v>10514</v>
      </c>
      <c r="K478" s="101">
        <f t="shared" si="162"/>
        <v>8503.354289518737</v>
      </c>
      <c r="L478" s="87">
        <f t="shared" si="161"/>
        <v>0.10576987821706792</v>
      </c>
      <c r="M478" s="87">
        <f t="shared" si="163"/>
        <v>0.38634310918260295</v>
      </c>
      <c r="N478" s="87">
        <f t="shared" si="164"/>
        <v>0.16259479744085747</v>
      </c>
      <c r="O478" s="87">
        <f t="shared" si="165"/>
        <v>0.10469369608972108</v>
      </c>
      <c r="P478" s="87">
        <f t="shared" si="166"/>
        <v>0.07569712135487225</v>
      </c>
      <c r="Q478" s="87">
        <f t="shared" si="167"/>
        <v>0.04365255732628136</v>
      </c>
      <c r="R478" s="87">
        <f t="shared" si="168"/>
        <v>0.08508035557460925</v>
      </c>
      <c r="S478" s="87">
        <f t="shared" si="169"/>
        <v>0.03616848481398774</v>
      </c>
      <c r="T478">
        <v>89404267</v>
      </c>
      <c r="U478" s="102">
        <v>37626318</v>
      </c>
      <c r="V478" s="102">
        <v>24227333</v>
      </c>
      <c r="W478" s="102">
        <v>17517190</v>
      </c>
      <c r="X478" s="102">
        <v>10101707</v>
      </c>
      <c r="Y478" s="102">
        <v>24476374</v>
      </c>
      <c r="Z478" s="102">
        <v>19688579</v>
      </c>
      <c r="AA478" s="102">
        <v>8369806</v>
      </c>
      <c r="AB478" s="102">
        <v>231411574</v>
      </c>
    </row>
    <row r="479" spans="1:28" ht="12.75">
      <c r="A479" s="98" t="s">
        <v>29</v>
      </c>
      <c r="B479" s="110" t="s">
        <v>298</v>
      </c>
      <c r="C479" s="111" t="s">
        <v>299</v>
      </c>
      <c r="D479" s="98" t="s">
        <v>25</v>
      </c>
      <c r="E479" s="98">
        <v>16</v>
      </c>
      <c r="F479" s="99"/>
      <c r="G479" s="99"/>
      <c r="H479" s="99"/>
      <c r="I479" s="99"/>
      <c r="J479" s="100">
        <v>18238</v>
      </c>
      <c r="K479" s="101">
        <f t="shared" si="162"/>
        <v>6112.623368790438</v>
      </c>
      <c r="L479" s="87">
        <f t="shared" si="161"/>
        <v>0.09422864324715632</v>
      </c>
      <c r="M479" s="87">
        <f t="shared" si="163"/>
        <v>0.4180817891883448</v>
      </c>
      <c r="N479" s="87">
        <f t="shared" si="164"/>
        <v>0.04614879074589244</v>
      </c>
      <c r="O479" s="87">
        <f t="shared" si="165"/>
        <v>0.018222863352659376</v>
      </c>
      <c r="P479" s="87">
        <f t="shared" si="166"/>
        <v>0.14125926752695994</v>
      </c>
      <c r="Q479" s="87">
        <f t="shared" si="167"/>
        <v>0.05962307303629429</v>
      </c>
      <c r="R479" s="87">
        <f t="shared" si="168"/>
        <v>0.11808071362609933</v>
      </c>
      <c r="S479" s="87">
        <f t="shared" si="169"/>
        <v>0.10435485927659348</v>
      </c>
      <c r="T479">
        <v>111482025</v>
      </c>
      <c r="U479" s="102">
        <v>12305632</v>
      </c>
      <c r="V479" s="102">
        <v>4859149</v>
      </c>
      <c r="W479" s="102">
        <v>37666958</v>
      </c>
      <c r="X479" s="102">
        <v>15898566</v>
      </c>
      <c r="Y479" s="102">
        <v>25126184</v>
      </c>
      <c r="Z479" s="102">
        <v>31486368</v>
      </c>
      <c r="AA479" s="102">
        <v>27826352</v>
      </c>
      <c r="AB479" s="102">
        <v>266651234</v>
      </c>
    </row>
    <row r="480" spans="1:28" ht="12.75">
      <c r="A480" s="98"/>
      <c r="B480" s="110"/>
      <c r="C480" s="111"/>
      <c r="D480" s="98"/>
      <c r="E480" s="98"/>
      <c r="F480" s="99"/>
      <c r="G480" s="99"/>
      <c r="H480" s="99"/>
      <c r="I480" s="99"/>
      <c r="J480" s="100"/>
      <c r="K480" s="101"/>
      <c r="L480" s="87">
        <f>SUM(L403:L479)</f>
        <v>7.0559803552427445</v>
      </c>
      <c r="M480" s="87">
        <f aca="true" t="shared" si="170" ref="M480:S480">SUM(M403:M479)</f>
        <v>27.828743857511125</v>
      </c>
      <c r="N480" s="87">
        <f t="shared" si="170"/>
        <v>13.825113270783726</v>
      </c>
      <c r="O480" s="87">
        <f t="shared" si="170"/>
        <v>3.989643671785273</v>
      </c>
      <c r="P480" s="87">
        <f t="shared" si="170"/>
        <v>7.034080194719769</v>
      </c>
      <c r="Q480" s="87">
        <f t="shared" si="170"/>
        <v>4.667295872712002</v>
      </c>
      <c r="R480" s="87">
        <f t="shared" si="170"/>
        <v>5.938799686069019</v>
      </c>
      <c r="S480" s="87">
        <f t="shared" si="170"/>
        <v>3.660343091176341</v>
      </c>
      <c r="U480" s="102"/>
      <c r="V480" s="102"/>
      <c r="W480" s="102"/>
      <c r="X480" s="102"/>
      <c r="Y480" s="102"/>
      <c r="Z480" s="102"/>
      <c r="AA480" s="102"/>
      <c r="AB480" s="102"/>
    </row>
    <row r="481" spans="1:28" ht="12.75">
      <c r="A481" s="98"/>
      <c r="B481" s="110"/>
      <c r="C481" s="111"/>
      <c r="D481" s="98"/>
      <c r="E481" s="98"/>
      <c r="F481" s="99"/>
      <c r="G481" s="99"/>
      <c r="H481" s="99"/>
      <c r="I481" s="99"/>
      <c r="J481" s="100"/>
      <c r="K481" s="101"/>
      <c r="L481" s="87">
        <f>L480/74</f>
        <v>0.0953510858816587</v>
      </c>
      <c r="M481" s="87">
        <f aca="true" t="shared" si="171" ref="M481:S481">M480/74</f>
        <v>0.3760641061825828</v>
      </c>
      <c r="N481" s="87">
        <f t="shared" si="171"/>
        <v>0.1868258550105909</v>
      </c>
      <c r="O481" s="87">
        <f t="shared" si="171"/>
        <v>0.05391410367277396</v>
      </c>
      <c r="P481" s="87">
        <f t="shared" si="171"/>
        <v>0.09505513776648336</v>
      </c>
      <c r="Q481" s="87">
        <f t="shared" si="171"/>
        <v>0.06307156584745949</v>
      </c>
      <c r="R481" s="87">
        <f t="shared" si="171"/>
        <v>0.0802540498117435</v>
      </c>
      <c r="S481" s="87">
        <f t="shared" si="171"/>
        <v>0.049464095826707306</v>
      </c>
      <c r="U481" s="102"/>
      <c r="V481" s="102"/>
      <c r="W481" s="102"/>
      <c r="X481" s="102"/>
      <c r="Y481" s="102"/>
      <c r="Z481" s="102"/>
      <c r="AA481" s="102"/>
      <c r="AB481" s="102"/>
    </row>
    <row r="482" spans="1:28" ht="12.75">
      <c r="A482" s="98"/>
      <c r="B482" s="110"/>
      <c r="C482" s="111"/>
      <c r="D482" s="98"/>
      <c r="E482" s="98"/>
      <c r="F482" s="99"/>
      <c r="G482" s="112"/>
      <c r="H482" s="112"/>
      <c r="I482" s="112" t="s">
        <v>351</v>
      </c>
      <c r="J482" s="112"/>
      <c r="K482" s="113"/>
      <c r="L482" s="114"/>
      <c r="M482" s="115">
        <f>M481+N481+O481</f>
        <v>0.6168040648659476</v>
      </c>
      <c r="N482" s="87"/>
      <c r="O482" s="87"/>
      <c r="P482" s="87"/>
      <c r="Q482" s="87"/>
      <c r="R482" s="87"/>
      <c r="S482" s="87"/>
      <c r="U482" s="102"/>
      <c r="V482" s="102"/>
      <c r="W482" s="102"/>
      <c r="X482" s="102"/>
      <c r="Y482" s="102"/>
      <c r="Z482" s="102"/>
      <c r="AA482" s="102"/>
      <c r="AB482" s="102"/>
    </row>
    <row r="483" spans="1:28" ht="12.75">
      <c r="A483" s="98" t="s">
        <v>29</v>
      </c>
      <c r="B483" s="110" t="s">
        <v>68</v>
      </c>
      <c r="C483" s="111" t="s">
        <v>69</v>
      </c>
      <c r="D483" s="98" t="s">
        <v>26</v>
      </c>
      <c r="E483" s="98">
        <v>15</v>
      </c>
      <c r="F483" s="99"/>
      <c r="G483" s="99" t="s">
        <v>22</v>
      </c>
      <c r="H483" s="99" t="s">
        <v>22</v>
      </c>
      <c r="I483" s="99" t="s">
        <v>23</v>
      </c>
      <c r="J483" s="100">
        <v>28526</v>
      </c>
      <c r="K483" s="101">
        <f aca="true" t="shared" si="172" ref="K483:K514">IF(J483&gt;0,T483/J483,"")</f>
        <v>7993.11543854729</v>
      </c>
      <c r="L483" s="87">
        <f aca="true" t="shared" si="173" ref="L483:L514">IF(AB483&gt;0,Y483/AB483,"")</f>
        <v>0.04838151111715342</v>
      </c>
      <c r="M483" s="87">
        <f aca="true" t="shared" si="174" ref="M483:M503">T483/AB483</f>
        <v>0.3759778541720743</v>
      </c>
      <c r="N483" s="87">
        <f aca="true" t="shared" si="175" ref="N483:N503">U483/AB483</f>
        <v>0.30447682329824294</v>
      </c>
      <c r="O483" s="87">
        <f aca="true" t="shared" si="176" ref="O483:O503">V483/AB483</f>
        <v>0.006463389772529448</v>
      </c>
      <c r="P483" s="87">
        <f aca="true" t="shared" si="177" ref="P483:P503">W483/AB483</f>
        <v>0.07881014800541258</v>
      </c>
      <c r="Q483" s="87">
        <f aca="true" t="shared" si="178" ref="Q483:Q503">X483/AB483</f>
        <v>0.07731891933149304</v>
      </c>
      <c r="R483" s="87">
        <f aca="true" t="shared" si="179" ref="R483:R503">Z483/AB483</f>
        <v>0.07822009565319543</v>
      </c>
      <c r="S483" s="87">
        <f aca="true" t="shared" si="180" ref="S483:S503">AA483/AB483</f>
        <v>0.03035125864989884</v>
      </c>
      <c r="T483">
        <v>228011611</v>
      </c>
      <c r="U483" s="102">
        <v>184649841</v>
      </c>
      <c r="V483" s="102">
        <v>3919720</v>
      </c>
      <c r="W483" s="102">
        <v>47794381</v>
      </c>
      <c r="X483" s="102">
        <v>46890026</v>
      </c>
      <c r="Y483" s="102">
        <v>29340947</v>
      </c>
      <c r="Z483" s="102">
        <v>47436544</v>
      </c>
      <c r="AA483" s="102">
        <v>18406508</v>
      </c>
      <c r="AB483" s="102">
        <v>606449578</v>
      </c>
    </row>
    <row r="484" spans="1:28" ht="12.75">
      <c r="A484" s="98" t="s">
        <v>29</v>
      </c>
      <c r="B484" s="110" t="s">
        <v>258</v>
      </c>
      <c r="C484" s="111" t="s">
        <v>259</v>
      </c>
      <c r="D484" s="98" t="s">
        <v>26</v>
      </c>
      <c r="E484" s="98">
        <v>15</v>
      </c>
      <c r="F484" s="99"/>
      <c r="G484" s="99" t="s">
        <v>22</v>
      </c>
      <c r="H484" s="99" t="s">
        <v>22</v>
      </c>
      <c r="I484" s="99" t="s">
        <v>23</v>
      </c>
      <c r="J484" s="100">
        <v>47490</v>
      </c>
      <c r="K484" s="101">
        <f t="shared" si="172"/>
        <v>9302.461128658664</v>
      </c>
      <c r="L484" s="87">
        <f t="shared" si="173"/>
        <v>0.06403223915962025</v>
      </c>
      <c r="M484" s="87">
        <f t="shared" si="174"/>
        <v>0.3592099459930064</v>
      </c>
      <c r="N484" s="87">
        <f t="shared" si="175"/>
        <v>0.27930230909553283</v>
      </c>
      <c r="O484" s="87">
        <f t="shared" si="176"/>
        <v>0.03824956813813167</v>
      </c>
      <c r="P484" s="87">
        <f t="shared" si="177"/>
        <v>0.08277354475160259</v>
      </c>
      <c r="Q484" s="87">
        <f t="shared" si="178"/>
        <v>0.032241469660540346</v>
      </c>
      <c r="R484" s="87">
        <f t="shared" si="179"/>
        <v>0.08832528464804641</v>
      </c>
      <c r="S484" s="87">
        <f t="shared" si="180"/>
        <v>0.05586563855351952</v>
      </c>
      <c r="T484">
        <v>441773879</v>
      </c>
      <c r="U484" s="102">
        <v>343499577</v>
      </c>
      <c r="V484" s="102">
        <v>47041181</v>
      </c>
      <c r="W484" s="102">
        <v>101798935</v>
      </c>
      <c r="X484" s="102">
        <v>39652129</v>
      </c>
      <c r="Y484" s="102">
        <v>78749965</v>
      </c>
      <c r="Z484" s="102">
        <v>108626735</v>
      </c>
      <c r="AA484" s="102">
        <v>68706282</v>
      </c>
      <c r="AB484" s="102">
        <v>1229848683</v>
      </c>
    </row>
    <row r="485" spans="1:28" ht="12.75">
      <c r="A485" s="98" t="s">
        <v>24</v>
      </c>
      <c r="B485" s="110" t="s">
        <v>19</v>
      </c>
      <c r="C485" s="111" t="s">
        <v>305</v>
      </c>
      <c r="D485" s="98" t="s">
        <v>26</v>
      </c>
      <c r="E485" s="98">
        <v>15</v>
      </c>
      <c r="F485" s="99"/>
      <c r="G485" s="99"/>
      <c r="H485" s="99"/>
      <c r="I485" s="99" t="s">
        <v>23</v>
      </c>
      <c r="J485" s="100">
        <v>21075</v>
      </c>
      <c r="K485" s="101">
        <f t="shared" si="172"/>
        <v>6871.604223013049</v>
      </c>
      <c r="L485" s="87">
        <f t="shared" si="173"/>
        <v>0.09181839036690327</v>
      </c>
      <c r="M485" s="87">
        <f t="shared" si="174"/>
        <v>0.3171037879843873</v>
      </c>
      <c r="N485" s="87">
        <f t="shared" si="175"/>
        <v>0.15877914406001986</v>
      </c>
      <c r="O485" s="87">
        <f t="shared" si="176"/>
        <v>0.13922932983068517</v>
      </c>
      <c r="P485" s="87">
        <f t="shared" si="177"/>
        <v>0.06640098807922654</v>
      </c>
      <c r="Q485" s="87">
        <f t="shared" si="178"/>
        <v>0.03311731780180623</v>
      </c>
      <c r="R485" s="87">
        <f t="shared" si="179"/>
        <v>0.12507765036950988</v>
      </c>
      <c r="S485" s="87">
        <f t="shared" si="180"/>
        <v>0.06847339369711683</v>
      </c>
      <c r="T485">
        <v>144819059</v>
      </c>
      <c r="U485" s="102">
        <v>72513313</v>
      </c>
      <c r="V485" s="102">
        <v>63585051</v>
      </c>
      <c r="W485" s="102">
        <v>30324862</v>
      </c>
      <c r="X485" s="102">
        <v>15124445</v>
      </c>
      <c r="Y485" s="102">
        <v>41932810</v>
      </c>
      <c r="Z485" s="102">
        <v>57122079</v>
      </c>
      <c r="AA485" s="102">
        <v>31271315</v>
      </c>
      <c r="AB485" s="102">
        <v>456692933</v>
      </c>
    </row>
    <row r="486" spans="1:28" ht="12.75">
      <c r="A486" s="98" t="s">
        <v>29</v>
      </c>
      <c r="B486" s="110" t="s">
        <v>40</v>
      </c>
      <c r="C486" s="111" t="s">
        <v>41</v>
      </c>
      <c r="D486" s="98" t="s">
        <v>26</v>
      </c>
      <c r="E486" s="98">
        <v>15</v>
      </c>
      <c r="F486" s="99"/>
      <c r="G486" s="99"/>
      <c r="H486" s="99"/>
      <c r="I486" s="99" t="s">
        <v>23</v>
      </c>
      <c r="J486" s="100">
        <v>42189</v>
      </c>
      <c r="K486" s="101">
        <f t="shared" si="172"/>
        <v>7408.945459716988</v>
      </c>
      <c r="L486" s="87">
        <f t="shared" si="173"/>
        <v>0.10196323804686744</v>
      </c>
      <c r="M486" s="87">
        <f t="shared" si="174"/>
        <v>0.40916195208536776</v>
      </c>
      <c r="N486" s="87">
        <f t="shared" si="175"/>
        <v>0.13876577017626993</v>
      </c>
      <c r="O486" s="87">
        <f t="shared" si="176"/>
        <v>0.04386589557846014</v>
      </c>
      <c r="P486" s="87">
        <f t="shared" si="177"/>
        <v>0.14139816897094282</v>
      </c>
      <c r="Q486" s="87">
        <f t="shared" si="178"/>
        <v>0.04569195043602787</v>
      </c>
      <c r="R486" s="87">
        <f t="shared" si="179"/>
        <v>0.0609823782433745</v>
      </c>
      <c r="S486" s="87">
        <f t="shared" si="180"/>
        <v>0.058170646462689574</v>
      </c>
      <c r="T486">
        <v>312576000</v>
      </c>
      <c r="U486" s="102">
        <v>106009000</v>
      </c>
      <c r="V486" s="102">
        <v>33511000</v>
      </c>
      <c r="W486" s="102">
        <v>108020000</v>
      </c>
      <c r="X486" s="102">
        <v>34906000</v>
      </c>
      <c r="Y486" s="102">
        <v>77894000</v>
      </c>
      <c r="Z486" s="102">
        <v>46587000</v>
      </c>
      <c r="AA486" s="102">
        <v>44439000</v>
      </c>
      <c r="AB486" s="102">
        <v>763942000</v>
      </c>
    </row>
    <row r="487" spans="1:28" ht="12.75">
      <c r="A487" s="98" t="s">
        <v>29</v>
      </c>
      <c r="B487" s="110" t="s">
        <v>44</v>
      </c>
      <c r="C487" s="111" t="s">
        <v>45</v>
      </c>
      <c r="D487" s="98" t="s">
        <v>26</v>
      </c>
      <c r="E487" s="98">
        <v>16</v>
      </c>
      <c r="F487" s="99"/>
      <c r="G487" s="99"/>
      <c r="H487" s="99"/>
      <c r="I487" s="99" t="s">
        <v>23</v>
      </c>
      <c r="J487" s="100">
        <v>15440</v>
      </c>
      <c r="K487" s="101">
        <f t="shared" si="172"/>
        <v>6356.076230569948</v>
      </c>
      <c r="L487" s="87">
        <f t="shared" si="173"/>
        <v>0.1158741226397633</v>
      </c>
      <c r="M487" s="87">
        <f t="shared" si="174"/>
        <v>0.417956716880793</v>
      </c>
      <c r="N487" s="87">
        <f t="shared" si="175"/>
        <v>0.08353970281057656</v>
      </c>
      <c r="O487" s="87">
        <f t="shared" si="176"/>
        <v>0.09448222681934677</v>
      </c>
      <c r="P487" s="87">
        <f t="shared" si="177"/>
        <v>0.08758032771022681</v>
      </c>
      <c r="Q487" s="87">
        <f t="shared" si="178"/>
        <v>0.08531185486025822</v>
      </c>
      <c r="R487" s="87">
        <f t="shared" si="179"/>
        <v>0.06999329397507996</v>
      </c>
      <c r="S487" s="87">
        <f t="shared" si="180"/>
        <v>0.04526175430395541</v>
      </c>
      <c r="T487">
        <v>98137817</v>
      </c>
      <c r="U487" s="102">
        <v>19615438</v>
      </c>
      <c r="V487" s="102">
        <v>22184784</v>
      </c>
      <c r="W487" s="102">
        <v>20564192</v>
      </c>
      <c r="X487" s="102">
        <v>20031546</v>
      </c>
      <c r="Y487" s="102">
        <v>27207682</v>
      </c>
      <c r="Z487" s="102">
        <v>16434690</v>
      </c>
      <c r="AA487" s="102">
        <v>10627631</v>
      </c>
      <c r="AB487" s="102">
        <v>234803780</v>
      </c>
    </row>
    <row r="488" spans="1:28" ht="12.75">
      <c r="A488" s="98" t="s">
        <v>29</v>
      </c>
      <c r="B488" s="110" t="s">
        <v>70</v>
      </c>
      <c r="C488" s="111" t="s">
        <v>71</v>
      </c>
      <c r="D488" s="98" t="s">
        <v>26</v>
      </c>
      <c r="E488" s="98">
        <v>16</v>
      </c>
      <c r="F488" s="99"/>
      <c r="G488" s="99"/>
      <c r="H488" s="99"/>
      <c r="I488" s="99" t="s">
        <v>23</v>
      </c>
      <c r="J488" s="100">
        <v>3544</v>
      </c>
      <c r="K488" s="101">
        <f t="shared" si="172"/>
        <v>9823.64559819413</v>
      </c>
      <c r="L488" s="87">
        <f t="shared" si="173"/>
        <v>0.07949884085678226</v>
      </c>
      <c r="M488" s="87">
        <f t="shared" si="174"/>
        <v>0.42146370403972505</v>
      </c>
      <c r="N488" s="87">
        <f t="shared" si="175"/>
        <v>0.25980274457551455</v>
      </c>
      <c r="O488" s="87">
        <f t="shared" si="176"/>
        <v>0</v>
      </c>
      <c r="P488" s="87">
        <f t="shared" si="177"/>
        <v>0.07942620600903737</v>
      </c>
      <c r="Q488" s="87">
        <f t="shared" si="178"/>
        <v>0.04359301445489157</v>
      </c>
      <c r="R488" s="87">
        <f t="shared" si="179"/>
        <v>0.10529631761417575</v>
      </c>
      <c r="S488" s="87">
        <f t="shared" si="180"/>
        <v>0.010919172449873421</v>
      </c>
      <c r="T488">
        <v>34815000</v>
      </c>
      <c r="U488" s="102">
        <v>21461000</v>
      </c>
      <c r="V488" s="102">
        <v>0</v>
      </c>
      <c r="W488" s="102">
        <v>6561000</v>
      </c>
      <c r="X488" s="102">
        <v>3601000</v>
      </c>
      <c r="Y488" s="102">
        <v>6567000</v>
      </c>
      <c r="Z488" s="102">
        <v>8698000</v>
      </c>
      <c r="AA488" s="102">
        <v>901978</v>
      </c>
      <c r="AB488" s="102">
        <v>82604978</v>
      </c>
    </row>
    <row r="489" spans="1:28" ht="12.75">
      <c r="A489" s="98" t="s">
        <v>29</v>
      </c>
      <c r="B489" s="110" t="s">
        <v>182</v>
      </c>
      <c r="C489" s="111" t="s">
        <v>183</v>
      </c>
      <c r="D489" s="98" t="s">
        <v>26</v>
      </c>
      <c r="E489" s="98">
        <v>16</v>
      </c>
      <c r="F489" s="99"/>
      <c r="G489" s="99"/>
      <c r="H489" s="99"/>
      <c r="I489" s="99" t="s">
        <v>23</v>
      </c>
      <c r="J489" s="100">
        <v>13869</v>
      </c>
      <c r="K489" s="101">
        <f t="shared" si="172"/>
        <v>5963.9610642439975</v>
      </c>
      <c r="L489" s="87">
        <f t="shared" si="173"/>
        <v>0.060512368455197856</v>
      </c>
      <c r="M489" s="87">
        <f t="shared" si="174"/>
        <v>0.27394432277134173</v>
      </c>
      <c r="N489" s="87">
        <f t="shared" si="175"/>
        <v>0.36120559475690084</v>
      </c>
      <c r="O489" s="87">
        <f t="shared" si="176"/>
        <v>0.12615538117143152</v>
      </c>
      <c r="P489" s="87">
        <f t="shared" si="177"/>
        <v>0.05191293154249141</v>
      </c>
      <c r="Q489" s="87">
        <f t="shared" si="178"/>
        <v>0.025960373859514274</v>
      </c>
      <c r="R489" s="87">
        <f t="shared" si="179"/>
        <v>0.057141185275943605</v>
      </c>
      <c r="S489" s="87">
        <f t="shared" si="180"/>
        <v>0.04316784216717882</v>
      </c>
      <c r="T489">
        <v>82714176</v>
      </c>
      <c r="U489" s="102">
        <v>109061662</v>
      </c>
      <c r="V489" s="102">
        <v>38091092</v>
      </c>
      <c r="W489" s="102">
        <v>15674482</v>
      </c>
      <c r="X489" s="102">
        <v>7838421</v>
      </c>
      <c r="Y489" s="102">
        <v>18270978</v>
      </c>
      <c r="Z489" s="102">
        <v>17253090</v>
      </c>
      <c r="AA489" s="102">
        <v>13034008</v>
      </c>
      <c r="AB489" s="102">
        <v>301937909</v>
      </c>
    </row>
    <row r="490" spans="1:28" ht="12.75">
      <c r="A490" s="98" t="s">
        <v>29</v>
      </c>
      <c r="B490" s="110" t="s">
        <v>226</v>
      </c>
      <c r="C490" s="111" t="s">
        <v>227</v>
      </c>
      <c r="D490" s="98" t="s">
        <v>26</v>
      </c>
      <c r="E490" s="98">
        <v>16</v>
      </c>
      <c r="F490" s="99"/>
      <c r="G490" s="99" t="s">
        <v>22</v>
      </c>
      <c r="H490" s="99"/>
      <c r="I490" s="99" t="s">
        <v>23</v>
      </c>
      <c r="J490" s="100">
        <v>23295</v>
      </c>
      <c r="K490" s="101">
        <f t="shared" si="172"/>
        <v>6385.061171925306</v>
      </c>
      <c r="L490" s="87">
        <f t="shared" si="173"/>
        <v>0.054813437393283294</v>
      </c>
      <c r="M490" s="87">
        <f t="shared" si="174"/>
        <v>0.3707571931731222</v>
      </c>
      <c r="N490" s="87">
        <f t="shared" si="175"/>
        <v>0.16423840729449946</v>
      </c>
      <c r="O490" s="87">
        <f t="shared" si="176"/>
        <v>0.1692536249404879</v>
      </c>
      <c r="P490" s="87">
        <f t="shared" si="177"/>
        <v>0.09376612434848285</v>
      </c>
      <c r="Q490" s="87">
        <f t="shared" si="178"/>
        <v>0.03618334957712144</v>
      </c>
      <c r="R490" s="87">
        <f t="shared" si="179"/>
        <v>0.06658374441334168</v>
      </c>
      <c r="S490" s="87">
        <f t="shared" si="180"/>
        <v>0.04440411885966115</v>
      </c>
      <c r="T490">
        <v>148740000</v>
      </c>
      <c r="U490" s="102">
        <v>65889000</v>
      </c>
      <c r="V490" s="102">
        <v>67901000</v>
      </c>
      <c r="W490" s="102">
        <v>37617000</v>
      </c>
      <c r="X490" s="102">
        <v>14516000</v>
      </c>
      <c r="Y490" s="102">
        <v>21990000</v>
      </c>
      <c r="Z490" s="102">
        <v>26712000</v>
      </c>
      <c r="AA490" s="102">
        <v>17814000</v>
      </c>
      <c r="AB490" s="102">
        <v>401179000</v>
      </c>
    </row>
    <row r="491" spans="1:28" ht="12.75">
      <c r="A491" s="98" t="s">
        <v>29</v>
      </c>
      <c r="B491" s="110" t="s">
        <v>250</v>
      </c>
      <c r="C491" s="111" t="s">
        <v>251</v>
      </c>
      <c r="D491" s="98" t="s">
        <v>26</v>
      </c>
      <c r="E491" s="98">
        <v>16</v>
      </c>
      <c r="F491" s="99"/>
      <c r="G491" s="99"/>
      <c r="H491" s="99"/>
      <c r="I491" s="99" t="s">
        <v>23</v>
      </c>
      <c r="J491" s="100">
        <v>28381</v>
      </c>
      <c r="K491" s="101">
        <f t="shared" si="172"/>
        <v>5552.351115182692</v>
      </c>
      <c r="L491" s="87">
        <f t="shared" si="173"/>
        <v>0.09433831902887059</v>
      </c>
      <c r="M491" s="87">
        <f t="shared" si="174"/>
        <v>0.341130531711032</v>
      </c>
      <c r="N491" s="87">
        <f t="shared" si="175"/>
        <v>0.1670948558339676</v>
      </c>
      <c r="O491" s="87">
        <f t="shared" si="176"/>
        <v>0.05665662454754028</v>
      </c>
      <c r="P491" s="87">
        <f t="shared" si="177"/>
        <v>0.1557441941452465</v>
      </c>
      <c r="Q491" s="87">
        <f t="shared" si="178"/>
        <v>0.04565133145167967</v>
      </c>
      <c r="R491" s="87">
        <f t="shared" si="179"/>
        <v>0.07603416244569221</v>
      </c>
      <c r="S491" s="87">
        <f t="shared" si="180"/>
        <v>0.06334998083597111</v>
      </c>
      <c r="T491">
        <v>157581277</v>
      </c>
      <c r="U491" s="102">
        <v>77187523</v>
      </c>
      <c r="V491" s="102">
        <v>26171868</v>
      </c>
      <c r="W491" s="102">
        <v>71944217</v>
      </c>
      <c r="X491" s="102">
        <v>21088101</v>
      </c>
      <c r="Y491" s="102">
        <v>43578488</v>
      </c>
      <c r="Z491" s="102">
        <v>35123096</v>
      </c>
      <c r="AA491" s="102">
        <v>29263786</v>
      </c>
      <c r="AB491" s="102">
        <v>461938356</v>
      </c>
    </row>
    <row r="492" spans="1:28" ht="12.75">
      <c r="A492" s="98" t="s">
        <v>29</v>
      </c>
      <c r="B492" s="110" t="s">
        <v>252</v>
      </c>
      <c r="C492" s="111" t="s">
        <v>253</v>
      </c>
      <c r="D492" s="98" t="s">
        <v>26</v>
      </c>
      <c r="E492" s="98">
        <v>16</v>
      </c>
      <c r="F492" s="99"/>
      <c r="G492" s="99"/>
      <c r="H492" s="99"/>
      <c r="I492" s="99" t="s">
        <v>23</v>
      </c>
      <c r="J492" s="100">
        <v>25228</v>
      </c>
      <c r="K492" s="101">
        <f t="shared" si="172"/>
        <v>5175.8794196924055</v>
      </c>
      <c r="L492" s="87">
        <f t="shared" si="173"/>
        <v>0.07894709075331928</v>
      </c>
      <c r="M492" s="87">
        <f t="shared" si="174"/>
        <v>0.42894385208597935</v>
      </c>
      <c r="N492" s="87">
        <f t="shared" si="175"/>
        <v>0.041567876472346166</v>
      </c>
      <c r="O492" s="87">
        <f t="shared" si="176"/>
        <v>0.021139010691228845</v>
      </c>
      <c r="P492" s="87">
        <f t="shared" si="177"/>
        <v>0.10442142838967501</v>
      </c>
      <c r="Q492" s="87">
        <f t="shared" si="178"/>
        <v>0.13314689988645578</v>
      </c>
      <c r="R492" s="87">
        <f t="shared" si="179"/>
        <v>0.0941875713790423</v>
      </c>
      <c r="S492" s="87">
        <f t="shared" si="180"/>
        <v>0.09764627034195328</v>
      </c>
      <c r="T492">
        <v>130577086</v>
      </c>
      <c r="U492" s="102">
        <v>12653899</v>
      </c>
      <c r="V492" s="102">
        <v>6435039</v>
      </c>
      <c r="W492" s="102">
        <v>31787484</v>
      </c>
      <c r="X492" s="102">
        <v>40531958</v>
      </c>
      <c r="Y492" s="102">
        <v>24032705</v>
      </c>
      <c r="Z492" s="102">
        <v>28672141</v>
      </c>
      <c r="AA492" s="102">
        <v>29725022</v>
      </c>
      <c r="AB492" s="102">
        <v>304415334</v>
      </c>
    </row>
    <row r="493" spans="1:28" ht="12.75">
      <c r="A493" s="98" t="s">
        <v>29</v>
      </c>
      <c r="B493" s="110" t="s">
        <v>256</v>
      </c>
      <c r="C493" s="111" t="s">
        <v>257</v>
      </c>
      <c r="D493" s="98" t="s">
        <v>26</v>
      </c>
      <c r="E493" s="98">
        <v>16</v>
      </c>
      <c r="F493" s="99"/>
      <c r="G493" s="99"/>
      <c r="H493" s="99"/>
      <c r="I493" s="99" t="s">
        <v>23</v>
      </c>
      <c r="J493" s="100">
        <v>19943</v>
      </c>
      <c r="K493" s="101">
        <f t="shared" si="172"/>
        <v>4837.488692774407</v>
      </c>
      <c r="L493" s="87">
        <f t="shared" si="173"/>
        <v>0.11389392224868887</v>
      </c>
      <c r="M493" s="87">
        <f t="shared" si="174"/>
        <v>0.416432913708075</v>
      </c>
      <c r="N493" s="87">
        <f t="shared" si="175"/>
        <v>0.10087269152496627</v>
      </c>
      <c r="O493" s="87">
        <f t="shared" si="176"/>
        <v>0.04576171824348238</v>
      </c>
      <c r="P493" s="87">
        <f t="shared" si="177"/>
        <v>0.1027360073086767</v>
      </c>
      <c r="Q493" s="87">
        <f t="shared" si="178"/>
        <v>0.08487050950262992</v>
      </c>
      <c r="R493" s="87">
        <f t="shared" si="179"/>
        <v>0.09413596345965533</v>
      </c>
      <c r="S493" s="87">
        <f t="shared" si="180"/>
        <v>0.04129627400382555</v>
      </c>
      <c r="T493">
        <v>96474037</v>
      </c>
      <c r="U493" s="102">
        <v>23368940</v>
      </c>
      <c r="V493" s="102">
        <v>10601510</v>
      </c>
      <c r="W493" s="102">
        <v>23800610</v>
      </c>
      <c r="X493" s="102">
        <v>19661752</v>
      </c>
      <c r="Y493" s="102">
        <v>26385538</v>
      </c>
      <c r="Z493" s="102">
        <v>21808258</v>
      </c>
      <c r="AA493" s="102">
        <v>9567011</v>
      </c>
      <c r="AB493" s="102">
        <v>231667656</v>
      </c>
    </row>
    <row r="494" spans="1:28" ht="12.75">
      <c r="A494" s="98" t="s">
        <v>29</v>
      </c>
      <c r="B494" s="110" t="s">
        <v>260</v>
      </c>
      <c r="C494" s="111" t="s">
        <v>261</v>
      </c>
      <c r="D494" s="98" t="s">
        <v>26</v>
      </c>
      <c r="E494" s="98">
        <v>16</v>
      </c>
      <c r="F494" s="99"/>
      <c r="G494" s="99"/>
      <c r="H494" s="99"/>
      <c r="I494" s="99" t="s">
        <v>23</v>
      </c>
      <c r="J494" s="100">
        <v>10714</v>
      </c>
      <c r="K494" s="101">
        <f t="shared" si="172"/>
        <v>7164.255926824715</v>
      </c>
      <c r="L494" s="87">
        <f t="shared" si="173"/>
        <v>0.0896946105307402</v>
      </c>
      <c r="M494" s="87">
        <f t="shared" si="174"/>
        <v>0.4214486948136071</v>
      </c>
      <c r="N494" s="87">
        <f t="shared" si="175"/>
        <v>0.1872549731989844</v>
      </c>
      <c r="O494" s="87">
        <f t="shared" si="176"/>
        <v>0.031404571801720745</v>
      </c>
      <c r="P494" s="87">
        <f t="shared" si="177"/>
        <v>0.09726672940111211</v>
      </c>
      <c r="Q494" s="87">
        <f t="shared" si="178"/>
        <v>0.04079827222691384</v>
      </c>
      <c r="R494" s="87">
        <f t="shared" si="179"/>
        <v>0.07054080912719744</v>
      </c>
      <c r="S494" s="87">
        <f t="shared" si="180"/>
        <v>0.06159133889972415</v>
      </c>
      <c r="T494">
        <v>76757838</v>
      </c>
      <c r="U494" s="102">
        <v>34104476</v>
      </c>
      <c r="V494" s="102">
        <v>5719669</v>
      </c>
      <c r="W494" s="102">
        <v>17715048</v>
      </c>
      <c r="X494" s="102">
        <v>7430530</v>
      </c>
      <c r="Y494" s="102">
        <v>16335949</v>
      </c>
      <c r="Z494" s="102">
        <v>12847495</v>
      </c>
      <c r="AA494" s="102">
        <v>11217541</v>
      </c>
      <c r="AB494" s="102">
        <v>182128546</v>
      </c>
    </row>
    <row r="495" spans="1:28" ht="12.75">
      <c r="A495" s="98" t="s">
        <v>29</v>
      </c>
      <c r="B495" s="110" t="s">
        <v>262</v>
      </c>
      <c r="C495" s="111" t="s">
        <v>263</v>
      </c>
      <c r="D495" s="98" t="s">
        <v>26</v>
      </c>
      <c r="E495" s="98">
        <v>16</v>
      </c>
      <c r="F495" s="99"/>
      <c r="G495" s="99"/>
      <c r="H495" s="99"/>
      <c r="I495" s="99" t="s">
        <v>23</v>
      </c>
      <c r="J495" s="100">
        <v>14668</v>
      </c>
      <c r="K495" s="101">
        <f t="shared" si="172"/>
        <v>4945.661508044724</v>
      </c>
      <c r="L495" s="87">
        <f t="shared" si="173"/>
        <v>0.10459302697715131</v>
      </c>
      <c r="M495" s="87">
        <f t="shared" si="174"/>
        <v>0.3758201230711415</v>
      </c>
      <c r="N495" s="87">
        <f t="shared" si="175"/>
        <v>0.15090604878089972</v>
      </c>
      <c r="O495" s="87">
        <f t="shared" si="176"/>
        <v>0.03524905782650611</v>
      </c>
      <c r="P495" s="87">
        <f t="shared" si="177"/>
        <v>0.0546309066373034</v>
      </c>
      <c r="Q495" s="87">
        <f t="shared" si="178"/>
        <v>0.055196670516843724</v>
      </c>
      <c r="R495" s="87">
        <f t="shared" si="179"/>
        <v>0.09816498321687694</v>
      </c>
      <c r="S495" s="87">
        <f t="shared" si="180"/>
        <v>0.12543918297327733</v>
      </c>
      <c r="T495">
        <v>72542963</v>
      </c>
      <c r="U495" s="102">
        <v>29128754</v>
      </c>
      <c r="V495" s="102">
        <v>6803976</v>
      </c>
      <c r="W495" s="102">
        <v>10545172</v>
      </c>
      <c r="X495" s="102">
        <v>10654379</v>
      </c>
      <c r="Y495" s="102">
        <v>20189148</v>
      </c>
      <c r="Z495" s="102">
        <v>18948370</v>
      </c>
      <c r="AA495" s="102">
        <v>24212993</v>
      </c>
      <c r="AB495" s="102">
        <v>193025755</v>
      </c>
    </row>
    <row r="496" spans="1:28" ht="12.75">
      <c r="A496" s="98" t="s">
        <v>29</v>
      </c>
      <c r="B496" s="110" t="s">
        <v>264</v>
      </c>
      <c r="C496" s="111" t="s">
        <v>265</v>
      </c>
      <c r="D496" s="98" t="s">
        <v>26</v>
      </c>
      <c r="E496" s="98">
        <v>16</v>
      </c>
      <c r="F496" s="99"/>
      <c r="G496" s="99"/>
      <c r="H496" s="99"/>
      <c r="I496" s="99" t="s">
        <v>23</v>
      </c>
      <c r="J496" s="100">
        <v>25880</v>
      </c>
      <c r="K496" s="101">
        <f t="shared" si="172"/>
        <v>5795.664412673879</v>
      </c>
      <c r="L496" s="87">
        <f t="shared" si="173"/>
        <v>0.06708549662748377</v>
      </c>
      <c r="M496" s="87">
        <f t="shared" si="174"/>
        <v>0.434623081330775</v>
      </c>
      <c r="N496" s="87">
        <f t="shared" si="175"/>
        <v>0.11716786032332342</v>
      </c>
      <c r="O496" s="87">
        <f t="shared" si="176"/>
        <v>0.025073038564856584</v>
      </c>
      <c r="P496" s="87">
        <f t="shared" si="177"/>
        <v>0.1241621337901383</v>
      </c>
      <c r="Q496" s="87">
        <f t="shared" si="178"/>
        <v>0.07113748325439678</v>
      </c>
      <c r="R496" s="87">
        <f t="shared" si="179"/>
        <v>0.0991423249769761</v>
      </c>
      <c r="S496" s="87">
        <f t="shared" si="180"/>
        <v>0.06160858113205008</v>
      </c>
      <c r="T496">
        <v>149991795</v>
      </c>
      <c r="U496" s="102">
        <v>40435537</v>
      </c>
      <c r="V496" s="102">
        <v>8652900</v>
      </c>
      <c r="W496" s="102">
        <v>42849315</v>
      </c>
      <c r="X496" s="102">
        <v>24550097</v>
      </c>
      <c r="Y496" s="102">
        <v>23151725</v>
      </c>
      <c r="Z496" s="102">
        <v>34214785</v>
      </c>
      <c r="AA496" s="102">
        <v>21261599</v>
      </c>
      <c r="AB496" s="102">
        <v>345107753</v>
      </c>
    </row>
    <row r="497" spans="1:28" ht="12.75">
      <c r="A497" s="98" t="s">
        <v>29</v>
      </c>
      <c r="B497" s="110" t="s">
        <v>268</v>
      </c>
      <c r="C497" s="111" t="s">
        <v>269</v>
      </c>
      <c r="D497" s="98" t="s">
        <v>26</v>
      </c>
      <c r="E497" s="98">
        <v>16</v>
      </c>
      <c r="F497" s="99"/>
      <c r="G497" s="99"/>
      <c r="H497" s="99"/>
      <c r="I497" s="99" t="s">
        <v>23</v>
      </c>
      <c r="J497" s="100">
        <v>14053</v>
      </c>
      <c r="K497" s="101">
        <f t="shared" si="172"/>
        <v>6389.003771436704</v>
      </c>
      <c r="L497" s="87">
        <f t="shared" si="173"/>
        <v>0.06819555761195506</v>
      </c>
      <c r="M497" s="87">
        <f t="shared" si="174"/>
        <v>0.2710374954380646</v>
      </c>
      <c r="N497" s="87">
        <f t="shared" si="175"/>
        <v>0.3075882276854464</v>
      </c>
      <c r="O497" s="87">
        <f t="shared" si="176"/>
        <v>0.10042172182559332</v>
      </c>
      <c r="P497" s="87">
        <f t="shared" si="177"/>
        <v>0.0794423282736825</v>
      </c>
      <c r="Q497" s="87">
        <f t="shared" si="178"/>
        <v>0.03708881240529577</v>
      </c>
      <c r="R497" s="87">
        <f t="shared" si="179"/>
        <v>0.07820898465083831</v>
      </c>
      <c r="S497" s="87">
        <f t="shared" si="180"/>
        <v>0.058016872109124006</v>
      </c>
      <c r="T497">
        <v>89784670</v>
      </c>
      <c r="U497" s="102">
        <v>101892572</v>
      </c>
      <c r="V497" s="102">
        <v>33265992</v>
      </c>
      <c r="W497" s="102">
        <v>26316297</v>
      </c>
      <c r="X497" s="102">
        <v>12286148</v>
      </c>
      <c r="Y497" s="102">
        <v>22590659</v>
      </c>
      <c r="Z497" s="102">
        <v>25907736</v>
      </c>
      <c r="AA497" s="102">
        <v>19218838</v>
      </c>
      <c r="AB497" s="102">
        <v>331262912</v>
      </c>
    </row>
    <row r="498" spans="1:28" ht="12.75">
      <c r="A498" s="98" t="s">
        <v>29</v>
      </c>
      <c r="B498" s="110" t="s">
        <v>48</v>
      </c>
      <c r="C498" s="111" t="s">
        <v>49</v>
      </c>
      <c r="D498" s="98" t="s">
        <v>26</v>
      </c>
      <c r="E498" s="98">
        <v>15</v>
      </c>
      <c r="F498" s="99"/>
      <c r="G498" s="99"/>
      <c r="H498" s="99" t="s">
        <v>22</v>
      </c>
      <c r="I498" s="99"/>
      <c r="J498" s="100">
        <v>31244</v>
      </c>
      <c r="K498" s="101">
        <f t="shared" si="172"/>
        <v>14101.139418768404</v>
      </c>
      <c r="L498" s="87">
        <f t="shared" si="173"/>
        <v>0.0760415465737881</v>
      </c>
      <c r="M498" s="87">
        <f t="shared" si="174"/>
        <v>0.3341686741139421</v>
      </c>
      <c r="N498" s="87">
        <f t="shared" si="175"/>
        <v>0.30301632858625144</v>
      </c>
      <c r="O498" s="87">
        <f t="shared" si="176"/>
        <v>0.03604075775319624</v>
      </c>
      <c r="P498" s="87">
        <f t="shared" si="177"/>
        <v>0.06562456387323046</v>
      </c>
      <c r="Q498" s="87">
        <f t="shared" si="178"/>
        <v>0.07832685084616178</v>
      </c>
      <c r="R498" s="87">
        <f t="shared" si="179"/>
        <v>0.04782907471344575</v>
      </c>
      <c r="S498" s="87">
        <f t="shared" si="180"/>
        <v>0.0589522035399841</v>
      </c>
      <c r="T498">
        <v>440576000</v>
      </c>
      <c r="U498" s="102">
        <v>399504000</v>
      </c>
      <c r="V498" s="102">
        <v>47517000</v>
      </c>
      <c r="W498" s="102">
        <v>86521000</v>
      </c>
      <c r="X498" s="102">
        <v>103268000</v>
      </c>
      <c r="Y498" s="102">
        <v>100255000</v>
      </c>
      <c r="Z498" s="102">
        <v>63059000</v>
      </c>
      <c r="AA498" s="102">
        <v>77724000</v>
      </c>
      <c r="AB498" s="102">
        <v>1318424000</v>
      </c>
    </row>
    <row r="499" spans="1:28" ht="12.75">
      <c r="A499" s="98" t="s">
        <v>29</v>
      </c>
      <c r="B499" s="110" t="s">
        <v>60</v>
      </c>
      <c r="C499" s="111" t="s">
        <v>61</v>
      </c>
      <c r="D499" s="98" t="s">
        <v>26</v>
      </c>
      <c r="E499" s="98">
        <v>15</v>
      </c>
      <c r="F499" s="99"/>
      <c r="G499" s="99"/>
      <c r="H499" s="99" t="s">
        <v>22</v>
      </c>
      <c r="I499" s="99"/>
      <c r="J499" s="100">
        <v>20588</v>
      </c>
      <c r="K499" s="101">
        <f t="shared" si="172"/>
        <v>8497.959976685448</v>
      </c>
      <c r="L499" s="87">
        <f t="shared" si="173"/>
        <v>0.06931890002587476</v>
      </c>
      <c r="M499" s="87">
        <f t="shared" si="174"/>
        <v>0.3710609923181662</v>
      </c>
      <c r="N499" s="87">
        <f t="shared" si="175"/>
        <v>0.2472248261937383</v>
      </c>
      <c r="O499" s="87">
        <f t="shared" si="176"/>
        <v>0.012793158883737502</v>
      </c>
      <c r="P499" s="87">
        <f t="shared" si="177"/>
        <v>0.06539951050048569</v>
      </c>
      <c r="Q499" s="87">
        <f t="shared" si="178"/>
        <v>0.09327213882443765</v>
      </c>
      <c r="R499" s="87">
        <f t="shared" si="179"/>
        <v>0.06453843249869566</v>
      </c>
      <c r="S499" s="87">
        <f t="shared" si="180"/>
        <v>0.07639204075486425</v>
      </c>
      <c r="T499">
        <v>174956000</v>
      </c>
      <c r="U499" s="102">
        <v>116567000</v>
      </c>
      <c r="V499" s="102">
        <v>6032000</v>
      </c>
      <c r="W499" s="102">
        <v>30836000</v>
      </c>
      <c r="X499" s="102">
        <v>43978000</v>
      </c>
      <c r="Y499" s="102">
        <v>32684000</v>
      </c>
      <c r="Z499" s="102">
        <v>30430000</v>
      </c>
      <c r="AA499" s="102">
        <v>36019000</v>
      </c>
      <c r="AB499" s="102">
        <v>471502000</v>
      </c>
    </row>
    <row r="500" spans="1:28" ht="12.75">
      <c r="A500" s="98" t="s">
        <v>29</v>
      </c>
      <c r="B500" s="110" t="s">
        <v>108</v>
      </c>
      <c r="C500" s="111" t="s">
        <v>109</v>
      </c>
      <c r="D500" s="98" t="s">
        <v>26</v>
      </c>
      <c r="E500" s="98">
        <v>15</v>
      </c>
      <c r="F500" s="99"/>
      <c r="G500" s="99"/>
      <c r="H500" s="99" t="s">
        <v>22</v>
      </c>
      <c r="I500" s="99"/>
      <c r="J500" s="100">
        <v>34913</v>
      </c>
      <c r="K500" s="101">
        <f t="shared" si="172"/>
        <v>8983.203248073783</v>
      </c>
      <c r="L500" s="87">
        <f t="shared" si="173"/>
        <v>0.1324060326001636</v>
      </c>
      <c r="M500" s="87">
        <f t="shared" si="174"/>
        <v>0.43083611965043994</v>
      </c>
      <c r="N500" s="87">
        <f t="shared" si="175"/>
        <v>0.11920182196459916</v>
      </c>
      <c r="O500" s="87">
        <f t="shared" si="176"/>
        <v>0.07679406703965873</v>
      </c>
      <c r="P500" s="87">
        <f t="shared" si="177"/>
        <v>0.08083194866771574</v>
      </c>
      <c r="Q500" s="87">
        <f t="shared" si="178"/>
        <v>0.05417047294196565</v>
      </c>
      <c r="R500" s="87">
        <f t="shared" si="179"/>
        <v>0.07773232454135379</v>
      </c>
      <c r="S500" s="87">
        <f t="shared" si="180"/>
        <v>0.02802721259410341</v>
      </c>
      <c r="T500">
        <v>313630575</v>
      </c>
      <c r="U500" s="102">
        <v>86773913</v>
      </c>
      <c r="V500" s="102">
        <v>55902851</v>
      </c>
      <c r="W500" s="102">
        <v>58842259</v>
      </c>
      <c r="X500" s="102">
        <v>39433826</v>
      </c>
      <c r="Y500" s="102">
        <v>96386023</v>
      </c>
      <c r="Z500" s="102">
        <v>56585863</v>
      </c>
      <c r="AA500" s="102">
        <v>20402632</v>
      </c>
      <c r="AB500" s="102">
        <v>727957942</v>
      </c>
    </row>
    <row r="501" spans="1:28" ht="12.75">
      <c r="A501" s="98" t="s">
        <v>29</v>
      </c>
      <c r="B501" s="110" t="s">
        <v>114</v>
      </c>
      <c r="C501" s="111" t="s">
        <v>115</v>
      </c>
      <c r="D501" s="98" t="s">
        <v>26</v>
      </c>
      <c r="E501" s="98">
        <v>15</v>
      </c>
      <c r="F501" s="99"/>
      <c r="G501" s="99" t="s">
        <v>22</v>
      </c>
      <c r="H501" s="99" t="s">
        <v>22</v>
      </c>
      <c r="I501" s="99"/>
      <c r="J501" s="100">
        <v>23528</v>
      </c>
      <c r="K501" s="101">
        <f t="shared" si="172"/>
        <v>8175.053255695342</v>
      </c>
      <c r="L501" s="87">
        <f t="shared" si="173"/>
        <v>0.05463115625453903</v>
      </c>
      <c r="M501" s="87">
        <f t="shared" si="174"/>
        <v>0.3969531756497083</v>
      </c>
      <c r="N501" s="87">
        <f t="shared" si="175"/>
        <v>0.23769584304497232</v>
      </c>
      <c r="O501" s="87">
        <f t="shared" si="176"/>
        <v>0.02702066583942056</v>
      </c>
      <c r="P501" s="87">
        <f t="shared" si="177"/>
        <v>0.10369223687603274</v>
      </c>
      <c r="Q501" s="87">
        <f t="shared" si="178"/>
        <v>0.039660682567606485</v>
      </c>
      <c r="R501" s="87">
        <f t="shared" si="179"/>
        <v>0.07193260284554995</v>
      </c>
      <c r="S501" s="87">
        <f t="shared" si="180"/>
        <v>0.06841363692217063</v>
      </c>
      <c r="T501">
        <v>192342653</v>
      </c>
      <c r="U501" s="102">
        <v>115174917</v>
      </c>
      <c r="V501" s="102">
        <v>13092795</v>
      </c>
      <c r="W501" s="102">
        <v>50243810</v>
      </c>
      <c r="X501" s="102">
        <v>19217483</v>
      </c>
      <c r="Y501" s="102">
        <v>26471388</v>
      </c>
      <c r="Z501" s="102">
        <v>34854760</v>
      </c>
      <c r="AA501" s="102">
        <v>33149654</v>
      </c>
      <c r="AB501" s="102">
        <v>484547460</v>
      </c>
    </row>
    <row r="502" spans="1:28" ht="12.75">
      <c r="A502" s="98" t="s">
        <v>29</v>
      </c>
      <c r="B502" s="110" t="s">
        <v>170</v>
      </c>
      <c r="C502" s="111" t="s">
        <v>171</v>
      </c>
      <c r="D502" s="98" t="s">
        <v>26</v>
      </c>
      <c r="E502" s="98">
        <v>15</v>
      </c>
      <c r="F502" s="99"/>
      <c r="G502" s="99" t="s">
        <v>22</v>
      </c>
      <c r="H502" s="99" t="s">
        <v>22</v>
      </c>
      <c r="I502" s="99"/>
      <c r="J502" s="100">
        <v>19549</v>
      </c>
      <c r="K502" s="101">
        <f t="shared" si="172"/>
        <v>7293.629341654305</v>
      </c>
      <c r="L502" s="87">
        <f t="shared" si="173"/>
        <v>0.06540283289671071</v>
      </c>
      <c r="M502" s="87">
        <f t="shared" si="174"/>
        <v>0.29623435598141956</v>
      </c>
      <c r="N502" s="87">
        <f t="shared" si="175"/>
        <v>0.2533552980969885</v>
      </c>
      <c r="O502" s="87">
        <f t="shared" si="176"/>
        <v>0.13410736947261961</v>
      </c>
      <c r="P502" s="87">
        <f t="shared" si="177"/>
        <v>0.10678124292776407</v>
      </c>
      <c r="Q502" s="87">
        <f t="shared" si="178"/>
        <v>0.019770285964987398</v>
      </c>
      <c r="R502" s="87">
        <f t="shared" si="179"/>
        <v>0.09281823083804683</v>
      </c>
      <c r="S502" s="87">
        <f t="shared" si="180"/>
        <v>0.03153038382146332</v>
      </c>
      <c r="T502">
        <v>142583160</v>
      </c>
      <c r="U502" s="102">
        <v>121944664</v>
      </c>
      <c r="V502" s="102">
        <v>64548396</v>
      </c>
      <c r="W502" s="102">
        <v>51395818</v>
      </c>
      <c r="X502" s="102">
        <v>9515810</v>
      </c>
      <c r="Y502" s="102">
        <v>31479612</v>
      </c>
      <c r="Z502" s="102">
        <v>44675158</v>
      </c>
      <c r="AA502" s="102">
        <v>15176166</v>
      </c>
      <c r="AB502" s="102">
        <v>481318784</v>
      </c>
    </row>
    <row r="503" spans="1:28" ht="12.75">
      <c r="A503" s="98" t="s">
        <v>29</v>
      </c>
      <c r="B503" s="110" t="s">
        <v>180</v>
      </c>
      <c r="C503" s="111" t="s">
        <v>181</v>
      </c>
      <c r="D503" s="98" t="s">
        <v>26</v>
      </c>
      <c r="E503" s="98">
        <v>15</v>
      </c>
      <c r="F503" s="99"/>
      <c r="G503" s="99"/>
      <c r="H503" s="99" t="s">
        <v>22</v>
      </c>
      <c r="I503" s="99"/>
      <c r="J503" s="100">
        <v>30787</v>
      </c>
      <c r="K503" s="101">
        <f t="shared" si="172"/>
        <v>15515.41234936824</v>
      </c>
      <c r="L503" s="87">
        <f t="shared" si="173"/>
        <v>0.09657961217022745</v>
      </c>
      <c r="M503" s="87">
        <f t="shared" si="174"/>
        <v>0.422668973175771</v>
      </c>
      <c r="N503" s="87">
        <f t="shared" si="175"/>
        <v>0.19444579629867229</v>
      </c>
      <c r="O503" s="87">
        <f t="shared" si="176"/>
        <v>0.02466342516601999</v>
      </c>
      <c r="P503" s="87">
        <f t="shared" si="177"/>
        <v>0.08520486490552014</v>
      </c>
      <c r="Q503" s="87">
        <f t="shared" si="178"/>
        <v>0.05806385962738965</v>
      </c>
      <c r="R503" s="87">
        <f t="shared" si="179"/>
        <v>0.08842129480106359</v>
      </c>
      <c r="S503" s="87">
        <f t="shared" si="180"/>
        <v>0.029952173855335867</v>
      </c>
      <c r="T503">
        <v>477673000</v>
      </c>
      <c r="U503" s="102">
        <v>219750000</v>
      </c>
      <c r="V503" s="102">
        <v>27873000</v>
      </c>
      <c r="W503" s="102">
        <v>96293000</v>
      </c>
      <c r="X503" s="102">
        <v>65620000</v>
      </c>
      <c r="Y503" s="102">
        <v>109148000</v>
      </c>
      <c r="Z503" s="102">
        <v>99928000</v>
      </c>
      <c r="AA503" s="102">
        <v>33850000</v>
      </c>
      <c r="AB503" s="102">
        <v>1130135000</v>
      </c>
    </row>
    <row r="504" spans="1:28" ht="12.75">
      <c r="A504" s="98" t="s">
        <v>29</v>
      </c>
      <c r="B504" s="110" t="s">
        <v>232</v>
      </c>
      <c r="C504" s="111" t="s">
        <v>233</v>
      </c>
      <c r="D504" s="98" t="s">
        <v>26</v>
      </c>
      <c r="E504" s="98">
        <v>15</v>
      </c>
      <c r="F504" s="99"/>
      <c r="G504" s="99"/>
      <c r="H504" s="99" t="s">
        <v>22</v>
      </c>
      <c r="I504" s="99"/>
      <c r="J504" s="100">
        <v>39631</v>
      </c>
      <c r="K504" s="101">
        <f t="shared" si="172"/>
        <v>0</v>
      </c>
      <c r="L504" s="87">
        <f t="shared" si="173"/>
      </c>
      <c r="M504" s="87"/>
      <c r="N504" s="87"/>
      <c r="O504" s="87"/>
      <c r="P504" s="87"/>
      <c r="Q504" s="87"/>
      <c r="R504" s="87"/>
      <c r="S504" s="87"/>
      <c r="U504" s="102"/>
      <c r="V504" s="102"/>
      <c r="W504" s="102"/>
      <c r="X504" s="102"/>
      <c r="Y504" s="102"/>
      <c r="Z504" s="102"/>
      <c r="AA504" s="102"/>
      <c r="AB504" s="102">
        <v>0</v>
      </c>
    </row>
    <row r="505" spans="1:28" ht="12.75">
      <c r="A505" s="98" t="s">
        <v>29</v>
      </c>
      <c r="B505" s="110" t="s">
        <v>56</v>
      </c>
      <c r="C505" s="111" t="s">
        <v>57</v>
      </c>
      <c r="D505" s="98" t="s">
        <v>26</v>
      </c>
      <c r="E505" s="98">
        <v>15</v>
      </c>
      <c r="F505" s="99"/>
      <c r="G505" s="99"/>
      <c r="H505" s="99"/>
      <c r="I505" s="99"/>
      <c r="J505" s="100">
        <v>16412</v>
      </c>
      <c r="K505" s="101">
        <f t="shared" si="172"/>
        <v>6874.5430173044115</v>
      </c>
      <c r="L505" s="87">
        <f t="shared" si="173"/>
        <v>0.09550744844793425</v>
      </c>
      <c r="M505" s="87">
        <f aca="true" t="shared" si="181" ref="M505:M552">T505/AB505</f>
        <v>0.3311807441109562</v>
      </c>
      <c r="N505" s="87">
        <f aca="true" t="shared" si="182" ref="N505:N552">U505/AB505</f>
        <v>0.24425919131136714</v>
      </c>
      <c r="O505" s="87">
        <f aca="true" t="shared" si="183" ref="O505:O552">V505/AB505</f>
        <v>0.01709547222426066</v>
      </c>
      <c r="P505" s="87">
        <f aca="true" t="shared" si="184" ref="P505:P552">W505/AB505</f>
        <v>0.08540104204887355</v>
      </c>
      <c r="Q505" s="87">
        <f aca="true" t="shared" si="185" ref="Q505:Q552">X505/AB505</f>
        <v>0.08721215234460997</v>
      </c>
      <c r="R505" s="87">
        <f aca="true" t="shared" si="186" ref="R505:R552">Z505/AB505</f>
        <v>0.06162178028913187</v>
      </c>
      <c r="S505" s="87">
        <f aca="true" t="shared" si="187" ref="S505:S552">AA505/AB505</f>
        <v>0.07772216922286637</v>
      </c>
      <c r="T505">
        <v>112825000</v>
      </c>
      <c r="U505" s="102">
        <v>83213000</v>
      </c>
      <c r="V505" s="102">
        <v>5824000</v>
      </c>
      <c r="W505" s="102">
        <v>29094000</v>
      </c>
      <c r="X505" s="102">
        <v>29711000</v>
      </c>
      <c r="Y505" s="102">
        <v>32537000</v>
      </c>
      <c r="Z505" s="102">
        <v>20993000</v>
      </c>
      <c r="AA505" s="102">
        <v>26478000</v>
      </c>
      <c r="AB505" s="102">
        <v>340675000</v>
      </c>
    </row>
    <row r="506" spans="1:28" ht="12.75">
      <c r="A506" s="98" t="s">
        <v>29</v>
      </c>
      <c r="B506" s="110" t="s">
        <v>62</v>
      </c>
      <c r="C506" s="111" t="s">
        <v>63</v>
      </c>
      <c r="D506" s="98" t="s">
        <v>26</v>
      </c>
      <c r="E506" s="98">
        <v>15</v>
      </c>
      <c r="F506" s="99"/>
      <c r="G506" s="99"/>
      <c r="H506" s="99"/>
      <c r="I506" s="99"/>
      <c r="J506" s="100">
        <v>14556</v>
      </c>
      <c r="K506" s="101">
        <f t="shared" si="172"/>
        <v>7223.962627095356</v>
      </c>
      <c r="L506" s="87">
        <f t="shared" si="173"/>
        <v>0.08284128218143035</v>
      </c>
      <c r="M506" s="87">
        <f t="shared" si="181"/>
        <v>0.33780302105486343</v>
      </c>
      <c r="N506" s="87">
        <f t="shared" si="182"/>
        <v>0.24624938158968396</v>
      </c>
      <c r="O506" s="87">
        <f t="shared" si="183"/>
        <v>0.04411434005178584</v>
      </c>
      <c r="P506" s="87">
        <f t="shared" si="184"/>
        <v>0.07653189069718133</v>
      </c>
      <c r="Q506" s="87">
        <f t="shared" si="185"/>
        <v>0.12348288689998137</v>
      </c>
      <c r="R506" s="87">
        <f t="shared" si="186"/>
        <v>0.06143304142224735</v>
      </c>
      <c r="S506" s="87">
        <f t="shared" si="187"/>
        <v>0.027544156102826376</v>
      </c>
      <c r="T506">
        <v>105152000</v>
      </c>
      <c r="U506" s="102">
        <v>76653000</v>
      </c>
      <c r="V506" s="102">
        <v>13732000</v>
      </c>
      <c r="W506" s="102">
        <v>23823000</v>
      </c>
      <c r="X506" s="102">
        <v>38438000</v>
      </c>
      <c r="Y506" s="102">
        <v>25787000</v>
      </c>
      <c r="Z506" s="102">
        <v>19123000</v>
      </c>
      <c r="AA506" s="102">
        <v>8574000</v>
      </c>
      <c r="AB506" s="102">
        <v>311282000</v>
      </c>
    </row>
    <row r="507" spans="1:28" ht="12.75">
      <c r="A507" s="98" t="s">
        <v>29</v>
      </c>
      <c r="B507" s="110" t="s">
        <v>74</v>
      </c>
      <c r="C507" s="111" t="s">
        <v>75</v>
      </c>
      <c r="D507" s="98" t="s">
        <v>26</v>
      </c>
      <c r="E507" s="98">
        <v>15</v>
      </c>
      <c r="F507" s="99"/>
      <c r="G507" s="99"/>
      <c r="H507" s="99"/>
      <c r="I507" s="99"/>
      <c r="J507" s="100">
        <v>20294</v>
      </c>
      <c r="K507" s="101">
        <f t="shared" si="172"/>
        <v>11189.731940475018</v>
      </c>
      <c r="L507" s="87">
        <f t="shared" si="173"/>
        <v>0.10122039794154715</v>
      </c>
      <c r="M507" s="87">
        <f t="shared" si="181"/>
        <v>0.4262316029614952</v>
      </c>
      <c r="N507" s="87">
        <f t="shared" si="182"/>
        <v>0.12081144215949924</v>
      </c>
      <c r="O507" s="87">
        <f t="shared" si="183"/>
        <v>0.05832892042616016</v>
      </c>
      <c r="P507" s="87">
        <f t="shared" si="184"/>
        <v>0.13554329667401838</v>
      </c>
      <c r="Q507" s="87">
        <f t="shared" si="185"/>
        <v>0.055118012530105565</v>
      </c>
      <c r="R507" s="87">
        <f t="shared" si="186"/>
        <v>0.10196055269510627</v>
      </c>
      <c r="S507" s="87">
        <f t="shared" si="187"/>
        <v>0.0007857746120680467</v>
      </c>
      <c r="T507">
        <v>227084420</v>
      </c>
      <c r="U507" s="102">
        <v>64364998</v>
      </c>
      <c r="V507" s="102">
        <v>31076037</v>
      </c>
      <c r="W507" s="102">
        <v>72213723</v>
      </c>
      <c r="X507" s="102">
        <v>29365354</v>
      </c>
      <c r="Y507" s="102">
        <v>53927431</v>
      </c>
      <c r="Z507" s="102">
        <v>54321765</v>
      </c>
      <c r="AA507" s="102">
        <v>418639</v>
      </c>
      <c r="AB507" s="102">
        <v>532772367</v>
      </c>
    </row>
    <row r="508" spans="1:28" ht="12.75">
      <c r="A508" s="98" t="s">
        <v>29</v>
      </c>
      <c r="B508" s="110" t="s">
        <v>88</v>
      </c>
      <c r="C508" s="111" t="s">
        <v>89</v>
      </c>
      <c r="D508" s="98" t="s">
        <v>26</v>
      </c>
      <c r="E508" s="98">
        <v>15</v>
      </c>
      <c r="F508" s="99"/>
      <c r="G508" s="99"/>
      <c r="H508" s="99"/>
      <c r="I508" s="99"/>
      <c r="J508" s="100">
        <v>15789</v>
      </c>
      <c r="K508" s="101">
        <f t="shared" si="172"/>
        <v>10927.48907467224</v>
      </c>
      <c r="L508" s="87">
        <f t="shared" si="173"/>
        <v>0.0484606351042472</v>
      </c>
      <c r="M508" s="87">
        <f t="shared" si="181"/>
        <v>0.24109703445021394</v>
      </c>
      <c r="N508" s="87">
        <f t="shared" si="182"/>
        <v>0.4601506216068811</v>
      </c>
      <c r="O508" s="87">
        <f t="shared" si="183"/>
        <v>0.05056958633556221</v>
      </c>
      <c r="P508" s="87">
        <f t="shared" si="184"/>
        <v>0.04413827512911511</v>
      </c>
      <c r="Q508" s="87">
        <f t="shared" si="185"/>
        <v>0.032318021366334784</v>
      </c>
      <c r="R508" s="87">
        <f t="shared" si="186"/>
        <v>0.10682492732536814</v>
      </c>
      <c r="S508" s="87">
        <f t="shared" si="187"/>
        <v>0.016440898682277535</v>
      </c>
      <c r="T508">
        <v>172534125</v>
      </c>
      <c r="U508" s="102">
        <v>329293494</v>
      </c>
      <c r="V508" s="102">
        <v>36188663</v>
      </c>
      <c r="W508" s="102">
        <v>31586281</v>
      </c>
      <c r="X508" s="102">
        <v>23127458</v>
      </c>
      <c r="Y508" s="102">
        <v>34679453</v>
      </c>
      <c r="Z508" s="102">
        <v>76446172</v>
      </c>
      <c r="AA508" s="102">
        <v>11765454</v>
      </c>
      <c r="AB508" s="102">
        <v>715621100</v>
      </c>
    </row>
    <row r="509" spans="1:28" ht="12.75">
      <c r="A509" s="98" t="s">
        <v>29</v>
      </c>
      <c r="B509" s="110" t="s">
        <v>136</v>
      </c>
      <c r="C509" s="111" t="s">
        <v>137</v>
      </c>
      <c r="D509" s="98" t="s">
        <v>26</v>
      </c>
      <c r="E509" s="98">
        <v>15</v>
      </c>
      <c r="F509" s="99"/>
      <c r="G509" s="99"/>
      <c r="H509" s="99"/>
      <c r="I509" s="99"/>
      <c r="J509" s="100">
        <v>21550</v>
      </c>
      <c r="K509" s="101">
        <f t="shared" si="172"/>
        <v>9861.113689095127</v>
      </c>
      <c r="L509" s="87">
        <f t="shared" si="173"/>
        <v>0.08732645021319142</v>
      </c>
      <c r="M509" s="87">
        <f t="shared" si="181"/>
        <v>0.4101826169367992</v>
      </c>
      <c r="N509" s="87">
        <f t="shared" si="182"/>
        <v>0.18400282582386085</v>
      </c>
      <c r="O509" s="87">
        <f t="shared" si="183"/>
        <v>0.030416210655131747</v>
      </c>
      <c r="P509" s="87">
        <f t="shared" si="184"/>
        <v>0.07244648017001268</v>
      </c>
      <c r="Q509" s="87">
        <f t="shared" si="185"/>
        <v>0.07321856319210004</v>
      </c>
      <c r="R509" s="87">
        <f t="shared" si="186"/>
        <v>0.1203561618980889</v>
      </c>
      <c r="S509" s="87">
        <f t="shared" si="187"/>
        <v>0.022050691110815146</v>
      </c>
      <c r="T509">
        <v>212507000</v>
      </c>
      <c r="U509" s="102">
        <v>95328000</v>
      </c>
      <c r="V509" s="102">
        <v>15758000</v>
      </c>
      <c r="W509" s="102">
        <v>37533000</v>
      </c>
      <c r="X509" s="102">
        <v>37933000</v>
      </c>
      <c r="Y509" s="102">
        <v>45242000</v>
      </c>
      <c r="Z509" s="102">
        <v>62354000</v>
      </c>
      <c r="AA509" s="102">
        <v>11424000</v>
      </c>
      <c r="AB509" s="102">
        <v>518079000</v>
      </c>
    </row>
    <row r="510" spans="1:28" ht="12.75">
      <c r="A510" s="98" t="s">
        <v>29</v>
      </c>
      <c r="B510" s="110" t="s">
        <v>166</v>
      </c>
      <c r="C510" s="111" t="s">
        <v>167</v>
      </c>
      <c r="D510" s="98" t="s">
        <v>26</v>
      </c>
      <c r="E510" s="98">
        <v>15</v>
      </c>
      <c r="F510" s="99"/>
      <c r="G510" s="99"/>
      <c r="H510" s="99"/>
      <c r="I510" s="99"/>
      <c r="J510" s="100">
        <v>10533</v>
      </c>
      <c r="K510" s="101">
        <f t="shared" si="172"/>
        <v>5346.254248552169</v>
      </c>
      <c r="L510" s="87">
        <f t="shared" si="173"/>
        <v>0.05210593817559187</v>
      </c>
      <c r="M510" s="87">
        <f t="shared" si="181"/>
        <v>0.2379101838114555</v>
      </c>
      <c r="N510" s="87">
        <f t="shared" si="182"/>
        <v>0.387038621035178</v>
      </c>
      <c r="O510" s="87">
        <f t="shared" si="183"/>
        <v>0.09925461005857718</v>
      </c>
      <c r="P510" s="87">
        <f t="shared" si="184"/>
        <v>0.059644942977172426</v>
      </c>
      <c r="Q510" s="87">
        <f t="shared" si="185"/>
        <v>0.05361256209257417</v>
      </c>
      <c r="R510" s="87">
        <f t="shared" si="186"/>
        <v>0.0752123212321604</v>
      </c>
      <c r="S510" s="87">
        <f t="shared" si="187"/>
        <v>0.03522082061729045</v>
      </c>
      <c r="T510">
        <v>56312096</v>
      </c>
      <c r="U510" s="102">
        <v>91610017</v>
      </c>
      <c r="V510" s="102">
        <v>23493047</v>
      </c>
      <c r="W510" s="102">
        <v>14117646</v>
      </c>
      <c r="X510" s="102">
        <v>12689813</v>
      </c>
      <c r="Y510" s="102">
        <v>12333203</v>
      </c>
      <c r="Z510" s="102">
        <v>17802363</v>
      </c>
      <c r="AA510" s="102">
        <v>8336584</v>
      </c>
      <c r="AB510" s="102">
        <v>236694769</v>
      </c>
    </row>
    <row r="511" spans="1:28" ht="12.75">
      <c r="A511" s="98" t="s">
        <v>29</v>
      </c>
      <c r="B511" s="110" t="s">
        <v>186</v>
      </c>
      <c r="C511" s="111" t="s">
        <v>187</v>
      </c>
      <c r="D511" s="98" t="s">
        <v>26</v>
      </c>
      <c r="E511" s="98">
        <v>15</v>
      </c>
      <c r="F511" s="99"/>
      <c r="G511" s="99"/>
      <c r="H511" s="99"/>
      <c r="I511" s="99"/>
      <c r="J511" s="100">
        <v>13989</v>
      </c>
      <c r="K511" s="101">
        <f t="shared" si="172"/>
        <v>7645.148688255057</v>
      </c>
      <c r="L511" s="87">
        <f t="shared" si="173"/>
        <v>0.12088087169186187</v>
      </c>
      <c r="M511" s="87">
        <f t="shared" si="181"/>
        <v>0.33602272620911366</v>
      </c>
      <c r="N511" s="87">
        <f t="shared" si="182"/>
        <v>0.24951614722046614</v>
      </c>
      <c r="O511" s="87">
        <f t="shared" si="183"/>
        <v>0.046503534084674614</v>
      </c>
      <c r="P511" s="87">
        <f t="shared" si="184"/>
        <v>0.08384283470757069</v>
      </c>
      <c r="Q511" s="87">
        <f t="shared" si="185"/>
        <v>0.041216928272330845</v>
      </c>
      <c r="R511" s="87">
        <f t="shared" si="186"/>
        <v>0.09916605505660311</v>
      </c>
      <c r="S511" s="87">
        <f t="shared" si="187"/>
        <v>0.022850902757379037</v>
      </c>
      <c r="T511">
        <v>106947985</v>
      </c>
      <c r="U511" s="102">
        <v>79415013</v>
      </c>
      <c r="V511" s="102">
        <v>14800961</v>
      </c>
      <c r="W511" s="102">
        <v>26685166</v>
      </c>
      <c r="X511" s="102">
        <v>13118361</v>
      </c>
      <c r="Y511" s="102">
        <v>38473486</v>
      </c>
      <c r="Z511" s="102">
        <v>31562180</v>
      </c>
      <c r="AA511" s="102">
        <v>7272895</v>
      </c>
      <c r="AB511" s="102">
        <v>318276047</v>
      </c>
    </row>
    <row r="512" spans="1:28" ht="12.75">
      <c r="A512" s="98" t="s">
        <v>29</v>
      </c>
      <c r="B512" s="110" t="s">
        <v>230</v>
      </c>
      <c r="C512" s="111" t="s">
        <v>231</v>
      </c>
      <c r="D512" s="98" t="s">
        <v>26</v>
      </c>
      <c r="E512" s="98">
        <v>16</v>
      </c>
      <c r="F512" s="99"/>
      <c r="G512" s="99" t="s">
        <v>22</v>
      </c>
      <c r="H512" s="99" t="s">
        <v>22</v>
      </c>
      <c r="I512" s="99"/>
      <c r="J512" s="100">
        <v>18835</v>
      </c>
      <c r="K512" s="101">
        <f t="shared" si="172"/>
        <v>6932.911972391824</v>
      </c>
      <c r="L512" s="87">
        <f t="shared" si="173"/>
        <v>0.0974858830559669</v>
      </c>
      <c r="M512" s="87">
        <f t="shared" si="181"/>
        <v>0.4038660578723663</v>
      </c>
      <c r="N512" s="87">
        <f t="shared" si="182"/>
        <v>0.16362804679164727</v>
      </c>
      <c r="O512" s="87">
        <f t="shared" si="183"/>
        <v>0.07845868484531501</v>
      </c>
      <c r="P512" s="87">
        <f t="shared" si="184"/>
        <v>0.08781265217110044</v>
      </c>
      <c r="Q512" s="87">
        <f t="shared" si="185"/>
        <v>0.07472615866967437</v>
      </c>
      <c r="R512" s="87">
        <f t="shared" si="186"/>
        <v>0.05446610276293759</v>
      </c>
      <c r="S512" s="87">
        <f t="shared" si="187"/>
        <v>0.03955641383099211</v>
      </c>
      <c r="T512">
        <v>130581397</v>
      </c>
      <c r="U512" s="102">
        <v>52905607</v>
      </c>
      <c r="V512" s="102">
        <v>25367927</v>
      </c>
      <c r="W512" s="102">
        <v>28392331</v>
      </c>
      <c r="X512" s="102">
        <v>24161095</v>
      </c>
      <c r="Y512" s="102">
        <v>31519962</v>
      </c>
      <c r="Z512" s="102">
        <v>17610442</v>
      </c>
      <c r="AA512" s="102">
        <v>12789715</v>
      </c>
      <c r="AB512" s="102">
        <v>323328476</v>
      </c>
    </row>
    <row r="513" spans="1:28" ht="12.75">
      <c r="A513" s="98" t="s">
        <v>29</v>
      </c>
      <c r="B513" s="110" t="s">
        <v>32</v>
      </c>
      <c r="C513" s="111" t="s">
        <v>33</v>
      </c>
      <c r="D513" s="98" t="s">
        <v>26</v>
      </c>
      <c r="E513" s="98">
        <v>16</v>
      </c>
      <c r="F513" s="99"/>
      <c r="G513" s="99"/>
      <c r="H513" s="99"/>
      <c r="I513" s="99"/>
      <c r="J513" s="100">
        <v>5530</v>
      </c>
      <c r="K513" s="101">
        <f t="shared" si="172"/>
        <v>6667.966546112116</v>
      </c>
      <c r="L513" s="87">
        <f t="shared" si="173"/>
        <v>0.08560543457278194</v>
      </c>
      <c r="M513" s="87">
        <f t="shared" si="181"/>
        <v>0.3202912005166651</v>
      </c>
      <c r="N513" s="87">
        <f t="shared" si="182"/>
        <v>0.3668576017629097</v>
      </c>
      <c r="O513" s="87">
        <f t="shared" si="183"/>
        <v>0.04094069706146043</v>
      </c>
      <c r="P513" s="87">
        <f t="shared" si="184"/>
        <v>0.0436259715786956</v>
      </c>
      <c r="Q513" s="87">
        <f t="shared" si="185"/>
        <v>0.06990318227939968</v>
      </c>
      <c r="R513" s="87">
        <f t="shared" si="186"/>
        <v>0.06783167859029485</v>
      </c>
      <c r="S513" s="87">
        <f t="shared" si="187"/>
        <v>0.00494423363779271</v>
      </c>
      <c r="T513">
        <v>36873855</v>
      </c>
      <c r="U513" s="102">
        <v>42234860</v>
      </c>
      <c r="V513" s="102">
        <v>4713340</v>
      </c>
      <c r="W513" s="102">
        <v>5022485</v>
      </c>
      <c r="X513" s="102">
        <v>8047676</v>
      </c>
      <c r="Y513" s="102">
        <v>9855414</v>
      </c>
      <c r="Z513" s="102">
        <v>7809192</v>
      </c>
      <c r="AA513" s="102">
        <v>569210</v>
      </c>
      <c r="AB513" s="102">
        <v>115126032</v>
      </c>
    </row>
    <row r="514" spans="1:28" ht="12.75">
      <c r="A514" s="98" t="s">
        <v>29</v>
      </c>
      <c r="B514" s="110" t="s">
        <v>34</v>
      </c>
      <c r="C514" s="111" t="s">
        <v>35</v>
      </c>
      <c r="D514" s="98" t="s">
        <v>26</v>
      </c>
      <c r="E514" s="98">
        <v>16</v>
      </c>
      <c r="F514" s="99"/>
      <c r="G514" s="99"/>
      <c r="H514" s="99"/>
      <c r="I514" s="99"/>
      <c r="J514" s="100">
        <v>18769</v>
      </c>
      <c r="K514" s="101">
        <f t="shared" si="172"/>
        <v>7008.288028131494</v>
      </c>
      <c r="L514" s="87">
        <f t="shared" si="173"/>
        <v>0.11394332897679454</v>
      </c>
      <c r="M514" s="87">
        <f t="shared" si="181"/>
        <v>0.4042558148636818</v>
      </c>
      <c r="N514" s="87">
        <f t="shared" si="182"/>
        <v>0.07394762912075808</v>
      </c>
      <c r="O514" s="87">
        <f t="shared" si="183"/>
        <v>0.11395493985722213</v>
      </c>
      <c r="P514" s="87">
        <f t="shared" si="184"/>
        <v>0.11347443441943163</v>
      </c>
      <c r="Q514" s="87">
        <f t="shared" si="185"/>
        <v>0.041508706984788195</v>
      </c>
      <c r="R514" s="87">
        <f t="shared" si="186"/>
        <v>0.09059422337800373</v>
      </c>
      <c r="S514" s="87">
        <f t="shared" si="187"/>
        <v>0.048320922399319906</v>
      </c>
      <c r="T514">
        <v>131538558</v>
      </c>
      <c r="U514" s="102">
        <v>24061409</v>
      </c>
      <c r="V514" s="102">
        <v>37079166</v>
      </c>
      <c r="W514" s="102">
        <v>36922817</v>
      </c>
      <c r="X514" s="102">
        <v>13506288</v>
      </c>
      <c r="Y514" s="102">
        <v>37075388</v>
      </c>
      <c r="Z514" s="102">
        <v>29477952</v>
      </c>
      <c r="AA514" s="102">
        <v>15722877</v>
      </c>
      <c r="AB514" s="102">
        <v>325384455</v>
      </c>
    </row>
    <row r="515" spans="1:28" ht="12.75">
      <c r="A515" s="98" t="s">
        <v>29</v>
      </c>
      <c r="B515" s="110" t="s">
        <v>38</v>
      </c>
      <c r="C515" s="111" t="s">
        <v>39</v>
      </c>
      <c r="D515" s="98" t="s">
        <v>26</v>
      </c>
      <c r="E515" s="98">
        <v>16</v>
      </c>
      <c r="F515" s="99"/>
      <c r="G515" s="99"/>
      <c r="H515" s="99"/>
      <c r="I515" s="99"/>
      <c r="J515" s="100">
        <v>5987</v>
      </c>
      <c r="K515" s="101">
        <f aca="true" t="shared" si="188" ref="K515:K546">IF(J515&gt;0,T515/J515,"")</f>
        <v>10175.419575747454</v>
      </c>
      <c r="L515" s="87">
        <f aca="true" t="shared" si="189" ref="L515:L546">IF(AB515&gt;0,Y515/AB515,"")</f>
        <v>0.05402628346887188</v>
      </c>
      <c r="M515" s="87">
        <f t="shared" si="181"/>
        <v>0.22989578172656336</v>
      </c>
      <c r="N515" s="87">
        <f t="shared" si="182"/>
        <v>0.40135760025572825</v>
      </c>
      <c r="O515" s="87">
        <f t="shared" si="183"/>
        <v>0.0659434955424789</v>
      </c>
      <c r="P515" s="87">
        <f t="shared" si="184"/>
        <v>0.08551343745616945</v>
      </c>
      <c r="Q515" s="87">
        <f t="shared" si="185"/>
        <v>0.05415495215040949</v>
      </c>
      <c r="R515" s="87">
        <f t="shared" si="186"/>
        <v>0.09311032759421427</v>
      </c>
      <c r="S515" s="87">
        <f t="shared" si="187"/>
        <v>0.015998121805564407</v>
      </c>
      <c r="T515">
        <v>60920237</v>
      </c>
      <c r="U515" s="102">
        <v>106356019</v>
      </c>
      <c r="V515" s="102">
        <v>17474411</v>
      </c>
      <c r="W515" s="102">
        <v>22660263</v>
      </c>
      <c r="X515" s="102">
        <v>14350557</v>
      </c>
      <c r="Y515" s="102">
        <v>14316461</v>
      </c>
      <c r="Z515" s="102">
        <v>24673368</v>
      </c>
      <c r="AA515" s="102">
        <v>4239353</v>
      </c>
      <c r="AB515" s="102">
        <v>264990669</v>
      </c>
    </row>
    <row r="516" spans="1:28" ht="12.75">
      <c r="A516" s="98" t="s">
        <v>29</v>
      </c>
      <c r="B516" s="110" t="s">
        <v>46</v>
      </c>
      <c r="C516" s="111" t="s">
        <v>47</v>
      </c>
      <c r="D516" s="98" t="s">
        <v>26</v>
      </c>
      <c r="E516" s="98">
        <v>16</v>
      </c>
      <c r="F516" s="99"/>
      <c r="G516" s="99" t="s">
        <v>22</v>
      </c>
      <c r="H516" s="99"/>
      <c r="I516" s="99"/>
      <c r="J516" s="100">
        <v>14605</v>
      </c>
      <c r="K516" s="101">
        <f t="shared" si="188"/>
        <v>6579.095994522424</v>
      </c>
      <c r="L516" s="87">
        <f t="shared" si="189"/>
        <v>0.08274848636208135</v>
      </c>
      <c r="M516" s="87">
        <f t="shared" si="181"/>
        <v>0.2628268074549841</v>
      </c>
      <c r="N516" s="87">
        <f t="shared" si="182"/>
        <v>0.2393740197797381</v>
      </c>
      <c r="O516" s="87">
        <f t="shared" si="183"/>
        <v>0.1577647558790978</v>
      </c>
      <c r="P516" s="87">
        <f t="shared" si="184"/>
        <v>0.0790743809568478</v>
      </c>
      <c r="Q516" s="87">
        <f t="shared" si="185"/>
        <v>0.04456320965673944</v>
      </c>
      <c r="R516" s="87">
        <f t="shared" si="186"/>
        <v>0.08070083894035528</v>
      </c>
      <c r="S516" s="87">
        <f t="shared" si="187"/>
        <v>0.05294750097015614</v>
      </c>
      <c r="T516">
        <v>96087697</v>
      </c>
      <c r="U516" s="102">
        <v>87513517</v>
      </c>
      <c r="V516" s="102">
        <v>57677724</v>
      </c>
      <c r="W516" s="102">
        <v>28909057</v>
      </c>
      <c r="X516" s="102">
        <v>16292007</v>
      </c>
      <c r="Y516" s="102">
        <v>30252285</v>
      </c>
      <c r="Z516" s="102">
        <v>29503679</v>
      </c>
      <c r="AA516" s="102">
        <v>19357247</v>
      </c>
      <c r="AB516" s="102">
        <v>365593213</v>
      </c>
    </row>
    <row r="517" spans="1:28" ht="12.75">
      <c r="A517" s="98" t="s">
        <v>29</v>
      </c>
      <c r="B517" s="110" t="s">
        <v>64</v>
      </c>
      <c r="C517" s="111" t="s">
        <v>65</v>
      </c>
      <c r="D517" s="98" t="s">
        <v>26</v>
      </c>
      <c r="E517" s="98">
        <v>16</v>
      </c>
      <c r="F517" s="99"/>
      <c r="G517" s="99"/>
      <c r="H517" s="99"/>
      <c r="I517" s="99"/>
      <c r="J517" s="100">
        <v>27200</v>
      </c>
      <c r="K517" s="101">
        <f t="shared" si="188"/>
        <v>5354.488529411765</v>
      </c>
      <c r="L517" s="87">
        <f t="shared" si="189"/>
        <v>0.09126368061933351</v>
      </c>
      <c r="M517" s="87">
        <f t="shared" si="181"/>
        <v>0.4353452441853353</v>
      </c>
      <c r="N517" s="87">
        <f t="shared" si="182"/>
        <v>0.0004917919856026541</v>
      </c>
      <c r="O517" s="87">
        <f t="shared" si="183"/>
        <v>0.010313947394201637</v>
      </c>
      <c r="P517" s="87">
        <f t="shared" si="184"/>
        <v>0.11308903266687148</v>
      </c>
      <c r="Q517" s="87">
        <f t="shared" si="185"/>
        <v>0.11738299551387402</v>
      </c>
      <c r="R517" s="87">
        <f t="shared" si="186"/>
        <v>0.07098503448345829</v>
      </c>
      <c r="S517" s="87">
        <f t="shared" si="187"/>
        <v>0.16112827315132308</v>
      </c>
      <c r="T517">
        <v>145642088</v>
      </c>
      <c r="U517" s="102">
        <v>164526</v>
      </c>
      <c r="V517" s="102">
        <v>3450468</v>
      </c>
      <c r="W517" s="102">
        <v>37833244</v>
      </c>
      <c r="X517" s="102">
        <v>39269763</v>
      </c>
      <c r="Y517" s="102">
        <v>30531706</v>
      </c>
      <c r="Z517" s="102">
        <v>23747609</v>
      </c>
      <c r="AA517" s="102">
        <v>53904478</v>
      </c>
      <c r="AB517" s="102">
        <v>334543882</v>
      </c>
    </row>
    <row r="518" spans="1:28" ht="12.75">
      <c r="A518" s="98" t="s">
        <v>29</v>
      </c>
      <c r="B518" s="110" t="s">
        <v>76</v>
      </c>
      <c r="C518" s="111" t="s">
        <v>77</v>
      </c>
      <c r="D518" s="98" t="s">
        <v>26</v>
      </c>
      <c r="E518" s="98">
        <v>16</v>
      </c>
      <c r="F518" s="99"/>
      <c r="G518" s="99"/>
      <c r="H518" s="99"/>
      <c r="I518" s="99"/>
      <c r="J518" s="100">
        <v>34806</v>
      </c>
      <c r="K518" s="101">
        <f t="shared" si="188"/>
        <v>4692.957794633109</v>
      </c>
      <c r="L518" s="87">
        <f t="shared" si="189"/>
        <v>0.06520114876672427</v>
      </c>
      <c r="M518" s="87">
        <f t="shared" si="181"/>
        <v>0.40934895587980097</v>
      </c>
      <c r="N518" s="87">
        <f t="shared" si="182"/>
        <v>0.2053291294202771</v>
      </c>
      <c r="O518" s="87">
        <f t="shared" si="183"/>
        <v>0.002036185597973172</v>
      </c>
      <c r="P518" s="87">
        <f t="shared" si="184"/>
        <v>0.10965378276429144</v>
      </c>
      <c r="Q518" s="87">
        <f t="shared" si="185"/>
        <v>0.05442922468721478</v>
      </c>
      <c r="R518" s="87">
        <f t="shared" si="186"/>
        <v>0.03842669476103015</v>
      </c>
      <c r="S518" s="87">
        <f t="shared" si="187"/>
        <v>0.11557487812268812</v>
      </c>
      <c r="T518">
        <v>163343089</v>
      </c>
      <c r="U518" s="102">
        <v>81932771</v>
      </c>
      <c r="V518" s="102">
        <v>812502</v>
      </c>
      <c r="W518" s="102">
        <v>43755303</v>
      </c>
      <c r="X518" s="102">
        <v>21718970</v>
      </c>
      <c r="Y518" s="102">
        <v>26017306</v>
      </c>
      <c r="Z518" s="102">
        <v>15333458</v>
      </c>
      <c r="AA518" s="102">
        <v>46118006</v>
      </c>
      <c r="AB518" s="102">
        <v>399031405</v>
      </c>
    </row>
    <row r="519" spans="1:28" ht="12.75">
      <c r="A519" s="98" t="s">
        <v>29</v>
      </c>
      <c r="B519" s="110" t="s">
        <v>78</v>
      </c>
      <c r="C519" s="111" t="s">
        <v>79</v>
      </c>
      <c r="D519" s="98" t="s">
        <v>26</v>
      </c>
      <c r="E519" s="98">
        <v>16</v>
      </c>
      <c r="F519" s="99"/>
      <c r="G519" s="99"/>
      <c r="H519" s="99"/>
      <c r="I519" s="99"/>
      <c r="J519" s="100">
        <v>17758</v>
      </c>
      <c r="K519" s="101">
        <f t="shared" si="188"/>
        <v>6089.750084468972</v>
      </c>
      <c r="L519" s="87">
        <f t="shared" si="189"/>
        <v>0.13877245987102563</v>
      </c>
      <c r="M519" s="87">
        <f t="shared" si="181"/>
        <v>0.3239734577779142</v>
      </c>
      <c r="N519" s="87">
        <f t="shared" si="182"/>
        <v>0.08501427345594118</v>
      </c>
      <c r="O519" s="87">
        <f t="shared" si="183"/>
        <v>0.02976258921791858</v>
      </c>
      <c r="P519" s="87">
        <f t="shared" si="184"/>
        <v>0.09109332520610944</v>
      </c>
      <c r="Q519" s="87">
        <f t="shared" si="185"/>
        <v>0.06125383625032912</v>
      </c>
      <c r="R519" s="87">
        <f t="shared" si="186"/>
        <v>0.050173488462913786</v>
      </c>
      <c r="S519" s="87">
        <f t="shared" si="187"/>
        <v>0.21995656975784808</v>
      </c>
      <c r="T519">
        <v>108141782</v>
      </c>
      <c r="U519" s="102">
        <v>28377618</v>
      </c>
      <c r="V519" s="102">
        <v>9934701</v>
      </c>
      <c r="W519" s="102">
        <v>30406795</v>
      </c>
      <c r="X519" s="102">
        <v>20446425</v>
      </c>
      <c r="Y519" s="102">
        <v>46322008</v>
      </c>
      <c r="Z519" s="102">
        <v>16747824</v>
      </c>
      <c r="AA519" s="102">
        <v>73421124</v>
      </c>
      <c r="AB519" s="102">
        <v>333798277</v>
      </c>
    </row>
    <row r="520" spans="1:28" ht="12.75">
      <c r="A520" s="98" t="s">
        <v>29</v>
      </c>
      <c r="B520" s="110" t="s">
        <v>80</v>
      </c>
      <c r="C520" s="111" t="s">
        <v>81</v>
      </c>
      <c r="D520" s="98" t="s">
        <v>26</v>
      </c>
      <c r="E520" s="98">
        <v>16</v>
      </c>
      <c r="F520" s="99"/>
      <c r="G520" s="99"/>
      <c r="H520" s="99"/>
      <c r="I520" s="99"/>
      <c r="J520" s="100">
        <v>25723</v>
      </c>
      <c r="K520" s="101">
        <f t="shared" si="188"/>
        <v>4529.263344088948</v>
      </c>
      <c r="L520" s="87">
        <f t="shared" si="189"/>
        <v>0.16283005845064752</v>
      </c>
      <c r="M520" s="87">
        <f t="shared" si="181"/>
        <v>0.3146048962790934</v>
      </c>
      <c r="N520" s="87">
        <f t="shared" si="182"/>
        <v>0.1835120836548421</v>
      </c>
      <c r="O520" s="87">
        <f t="shared" si="183"/>
        <v>0.016458684770145542</v>
      </c>
      <c r="P520" s="87">
        <f t="shared" si="184"/>
        <v>0.16361006667805647</v>
      </c>
      <c r="Q520" s="87">
        <f t="shared" si="185"/>
        <v>0.05025579639879104</v>
      </c>
      <c r="R520" s="87">
        <f t="shared" si="186"/>
        <v>0.06621670567229866</v>
      </c>
      <c r="S520" s="87">
        <f t="shared" si="187"/>
        <v>0.042511708096125284</v>
      </c>
      <c r="T520">
        <v>116506241</v>
      </c>
      <c r="U520" s="102">
        <v>67959219</v>
      </c>
      <c r="V520" s="102">
        <v>6095072</v>
      </c>
      <c r="W520" s="102">
        <v>60588993</v>
      </c>
      <c r="X520" s="102">
        <v>18611007</v>
      </c>
      <c r="Y520" s="102">
        <v>60300136</v>
      </c>
      <c r="Z520" s="102">
        <v>24521740</v>
      </c>
      <c r="AA520" s="102">
        <v>15743173</v>
      </c>
      <c r="AB520" s="102">
        <v>370325581</v>
      </c>
    </row>
    <row r="521" spans="1:28" ht="12.75">
      <c r="A521" s="98" t="s">
        <v>29</v>
      </c>
      <c r="B521" s="110" t="s">
        <v>90</v>
      </c>
      <c r="C521" s="111" t="s">
        <v>91</v>
      </c>
      <c r="D521" s="98" t="s">
        <v>26</v>
      </c>
      <c r="E521" s="98">
        <v>16</v>
      </c>
      <c r="F521" s="99"/>
      <c r="G521" s="99"/>
      <c r="H521" s="99"/>
      <c r="I521" s="99"/>
      <c r="J521" s="100">
        <v>21437</v>
      </c>
      <c r="K521" s="101">
        <f t="shared" si="188"/>
        <v>6386.903111442833</v>
      </c>
      <c r="L521" s="87">
        <f t="shared" si="189"/>
        <v>0.0991696761834981</v>
      </c>
      <c r="M521" s="87">
        <f t="shared" si="181"/>
        <v>0.36116850939505796</v>
      </c>
      <c r="N521" s="87">
        <f t="shared" si="182"/>
        <v>0.16921057867082664</v>
      </c>
      <c r="O521" s="87">
        <f t="shared" si="183"/>
        <v>0.04329609715175631</v>
      </c>
      <c r="P521" s="87">
        <f t="shared" si="184"/>
        <v>0.11245774045372539</v>
      </c>
      <c r="Q521" s="87">
        <f t="shared" si="185"/>
        <v>0.05887757125673972</v>
      </c>
      <c r="R521" s="87">
        <f t="shared" si="186"/>
        <v>0.08508713428982621</v>
      </c>
      <c r="S521" s="87">
        <f t="shared" si="187"/>
        <v>0.07073269259856964</v>
      </c>
      <c r="T521">
        <v>136916042</v>
      </c>
      <c r="U521" s="102">
        <v>64146353</v>
      </c>
      <c r="V521" s="102">
        <v>16413198</v>
      </c>
      <c r="W521" s="102">
        <v>42631814</v>
      </c>
      <c r="X521" s="102">
        <v>22320008</v>
      </c>
      <c r="Y521" s="102">
        <v>37594417</v>
      </c>
      <c r="Z521" s="102">
        <v>32255840</v>
      </c>
      <c r="AA521" s="102">
        <v>26814188</v>
      </c>
      <c r="AB521" s="102">
        <v>379091860</v>
      </c>
    </row>
    <row r="522" spans="1:28" ht="12.75">
      <c r="A522" s="98" t="s">
        <v>29</v>
      </c>
      <c r="B522" s="110" t="s">
        <v>96</v>
      </c>
      <c r="C522" s="111" t="s">
        <v>97</v>
      </c>
      <c r="D522" s="98" t="s">
        <v>26</v>
      </c>
      <c r="E522" s="98">
        <v>16</v>
      </c>
      <c r="F522" s="99"/>
      <c r="G522" s="99"/>
      <c r="H522" s="99"/>
      <c r="I522" s="99"/>
      <c r="J522" s="100">
        <v>11014</v>
      </c>
      <c r="K522" s="101">
        <f t="shared" si="188"/>
        <v>6610.360450335936</v>
      </c>
      <c r="L522" s="87">
        <f t="shared" si="189"/>
        <v>0.10178867271611373</v>
      </c>
      <c r="M522" s="87">
        <f t="shared" si="181"/>
        <v>0.2959478957799181</v>
      </c>
      <c r="N522" s="87">
        <f t="shared" si="182"/>
        <v>0.30232868136710045</v>
      </c>
      <c r="O522" s="87">
        <f t="shared" si="183"/>
        <v>0.08197112323857848</v>
      </c>
      <c r="P522" s="87">
        <f t="shared" si="184"/>
        <v>0.047639684306462024</v>
      </c>
      <c r="Q522" s="87">
        <f t="shared" si="185"/>
        <v>0.03130568698721754</v>
      </c>
      <c r="R522" s="87">
        <f t="shared" si="186"/>
        <v>0.08044162404219216</v>
      </c>
      <c r="S522" s="87">
        <f t="shared" si="187"/>
        <v>0.058576631562417526</v>
      </c>
      <c r="T522">
        <v>72806510</v>
      </c>
      <c r="U522" s="102">
        <v>74376255</v>
      </c>
      <c r="V522" s="102">
        <v>20165818</v>
      </c>
      <c r="W522" s="102">
        <v>11719898</v>
      </c>
      <c r="X522" s="102">
        <v>7701551</v>
      </c>
      <c r="Y522" s="102">
        <v>25041158</v>
      </c>
      <c r="Z522" s="102">
        <v>19789544</v>
      </c>
      <c r="AA522" s="102">
        <v>14410510</v>
      </c>
      <c r="AB522" s="102">
        <v>246011244</v>
      </c>
    </row>
    <row r="523" spans="1:28" ht="12.75">
      <c r="A523" s="98" t="s">
        <v>29</v>
      </c>
      <c r="B523" s="110" t="s">
        <v>102</v>
      </c>
      <c r="C523" s="111" t="s">
        <v>103</v>
      </c>
      <c r="D523" s="98" t="s">
        <v>26</v>
      </c>
      <c r="E523" s="98">
        <v>16</v>
      </c>
      <c r="F523" s="99"/>
      <c r="G523" s="99"/>
      <c r="H523" s="99"/>
      <c r="I523" s="99"/>
      <c r="J523" s="100">
        <v>20875</v>
      </c>
      <c r="K523" s="101">
        <f t="shared" si="188"/>
        <v>5213.2806706586825</v>
      </c>
      <c r="L523" s="87">
        <f t="shared" si="189"/>
        <v>0.26686991403943455</v>
      </c>
      <c r="M523" s="87">
        <f t="shared" si="181"/>
        <v>0.3587305822825276</v>
      </c>
      <c r="N523" s="87">
        <f t="shared" si="182"/>
        <v>0.047475462895105854</v>
      </c>
      <c r="O523" s="87">
        <f t="shared" si="183"/>
        <v>0.08484187310777211</v>
      </c>
      <c r="P523" s="87">
        <f t="shared" si="184"/>
        <v>0.09088242598884037</v>
      </c>
      <c r="Q523" s="87">
        <f t="shared" si="185"/>
        <v>0.03828615907377978</v>
      </c>
      <c r="R523" s="87">
        <f t="shared" si="186"/>
        <v>0.07781567770941389</v>
      </c>
      <c r="S523" s="87">
        <f t="shared" si="187"/>
        <v>0.03509790490312586</v>
      </c>
      <c r="T523">
        <v>108827234</v>
      </c>
      <c r="U523" s="102">
        <v>14402517</v>
      </c>
      <c r="V523" s="102">
        <v>25738275</v>
      </c>
      <c r="W523" s="102">
        <v>27570783</v>
      </c>
      <c r="X523" s="102">
        <v>11614780</v>
      </c>
      <c r="Y523" s="102">
        <v>80959684</v>
      </c>
      <c r="Z523" s="102">
        <v>23606755</v>
      </c>
      <c r="AA523" s="102">
        <v>10647567</v>
      </c>
      <c r="AB523" s="102">
        <v>303367595</v>
      </c>
    </row>
    <row r="524" spans="1:28" ht="12.75">
      <c r="A524" s="98" t="s">
        <v>29</v>
      </c>
      <c r="B524" s="110" t="s">
        <v>118</v>
      </c>
      <c r="C524" s="111" t="s">
        <v>119</v>
      </c>
      <c r="D524" s="98" t="s">
        <v>26</v>
      </c>
      <c r="E524" s="98">
        <v>16</v>
      </c>
      <c r="F524" s="99"/>
      <c r="G524" s="99"/>
      <c r="H524" s="99"/>
      <c r="I524" s="99"/>
      <c r="J524" s="100">
        <v>10509</v>
      </c>
      <c r="K524" s="101">
        <f t="shared" si="188"/>
        <v>4937.620325435341</v>
      </c>
      <c r="L524" s="87">
        <f t="shared" si="189"/>
        <v>0.0666194710593994</v>
      </c>
      <c r="M524" s="87">
        <f t="shared" si="181"/>
        <v>0.3033912814656888</v>
      </c>
      <c r="N524" s="87">
        <f t="shared" si="182"/>
        <v>0.12485155508296153</v>
      </c>
      <c r="O524" s="87">
        <f t="shared" si="183"/>
        <v>0.08967465130712156</v>
      </c>
      <c r="P524" s="87">
        <f t="shared" si="184"/>
        <v>0.1287030337706186</v>
      </c>
      <c r="Q524" s="87">
        <f t="shared" si="185"/>
        <v>0.10160058628747903</v>
      </c>
      <c r="R524" s="87">
        <f t="shared" si="186"/>
        <v>0.12529687083172433</v>
      </c>
      <c r="S524" s="87">
        <f t="shared" si="187"/>
        <v>0.059862550195006824</v>
      </c>
      <c r="T524">
        <v>51889452</v>
      </c>
      <c r="U524" s="102">
        <v>21353543</v>
      </c>
      <c r="V524" s="102">
        <v>15337186</v>
      </c>
      <c r="W524" s="102">
        <v>22012267</v>
      </c>
      <c r="X524" s="102">
        <v>17376896</v>
      </c>
      <c r="Y524" s="102">
        <v>11394025</v>
      </c>
      <c r="Z524" s="102">
        <v>21429706</v>
      </c>
      <c r="AA524" s="102">
        <v>10238379</v>
      </c>
      <c r="AB524" s="102">
        <v>171031454</v>
      </c>
    </row>
    <row r="525" spans="1:28" ht="12.75">
      <c r="A525" s="98" t="s">
        <v>29</v>
      </c>
      <c r="B525" s="110" t="s">
        <v>126</v>
      </c>
      <c r="C525" s="111" t="s">
        <v>127</v>
      </c>
      <c r="D525" s="98" t="s">
        <v>26</v>
      </c>
      <c r="E525" s="98">
        <v>16</v>
      </c>
      <c r="F525" s="99"/>
      <c r="G525" s="99"/>
      <c r="H525" s="99"/>
      <c r="I525" s="99"/>
      <c r="J525" s="100">
        <v>13594</v>
      </c>
      <c r="K525" s="101">
        <f t="shared" si="188"/>
        <v>5164.953067529793</v>
      </c>
      <c r="L525" s="87">
        <f t="shared" si="189"/>
        <v>0.10148938471296669</v>
      </c>
      <c r="M525" s="87">
        <f t="shared" si="181"/>
        <v>0.39125794882686094</v>
      </c>
      <c r="N525" s="87">
        <f t="shared" si="182"/>
        <v>0.1411755985258661</v>
      </c>
      <c r="O525" s="87">
        <f t="shared" si="183"/>
        <v>0.03738264552721401</v>
      </c>
      <c r="P525" s="87">
        <f t="shared" si="184"/>
        <v>0.0939602891669132</v>
      </c>
      <c r="Q525" s="87">
        <f t="shared" si="185"/>
        <v>0.051876075602591554</v>
      </c>
      <c r="R525" s="87">
        <f t="shared" si="186"/>
        <v>0.11813159036452664</v>
      </c>
      <c r="S525" s="87">
        <f t="shared" si="187"/>
        <v>0.06472646727306089</v>
      </c>
      <c r="T525">
        <v>70212372</v>
      </c>
      <c r="U525" s="102">
        <v>25334370</v>
      </c>
      <c r="V525" s="102">
        <v>6708424</v>
      </c>
      <c r="W525" s="102">
        <v>16861446</v>
      </c>
      <c r="X525" s="102">
        <v>9309312</v>
      </c>
      <c r="Y525" s="102">
        <v>18212564</v>
      </c>
      <c r="Z525" s="102">
        <v>21199056</v>
      </c>
      <c r="AA525" s="102">
        <v>11615352</v>
      </c>
      <c r="AB525" s="102">
        <v>179452896</v>
      </c>
    </row>
    <row r="526" spans="1:28" ht="12.75">
      <c r="A526" s="98" t="s">
        <v>29</v>
      </c>
      <c r="B526" s="110" t="s">
        <v>128</v>
      </c>
      <c r="C526" s="111" t="s">
        <v>129</v>
      </c>
      <c r="D526" s="98" t="s">
        <v>26</v>
      </c>
      <c r="E526" s="98">
        <v>16</v>
      </c>
      <c r="F526" s="99"/>
      <c r="G526" s="99"/>
      <c r="H526" s="99"/>
      <c r="I526" s="99"/>
      <c r="J526" s="100">
        <v>14476</v>
      </c>
      <c r="K526" s="101">
        <f t="shared" si="188"/>
        <v>3120.9682232660957</v>
      </c>
      <c r="L526" s="87">
        <f t="shared" si="189"/>
        <v>0.09807036542874589</v>
      </c>
      <c r="M526" s="87">
        <f t="shared" si="181"/>
        <v>0.33384145003282173</v>
      </c>
      <c r="N526" s="87">
        <f t="shared" si="182"/>
        <v>0.27904906215359965</v>
      </c>
      <c r="O526" s="87">
        <f t="shared" si="183"/>
        <v>0.0105329656780485</v>
      </c>
      <c r="P526" s="87">
        <f t="shared" si="184"/>
        <v>0.07693231466442647</v>
      </c>
      <c r="Q526" s="87">
        <f t="shared" si="185"/>
        <v>0.09240050898567924</v>
      </c>
      <c r="R526" s="87">
        <f t="shared" si="186"/>
        <v>0.08577158264179245</v>
      </c>
      <c r="S526" s="87">
        <f t="shared" si="187"/>
        <v>0.023401750414886107</v>
      </c>
      <c r="T526">
        <v>45179136</v>
      </c>
      <c r="U526" s="102">
        <v>37764021</v>
      </c>
      <c r="V526" s="102">
        <v>1425438</v>
      </c>
      <c r="W526" s="102">
        <v>10411336</v>
      </c>
      <c r="X526" s="102">
        <v>12504664</v>
      </c>
      <c r="Y526" s="102">
        <v>13271972</v>
      </c>
      <c r="Z526" s="102">
        <v>11607564</v>
      </c>
      <c r="AA526" s="102">
        <v>3166985</v>
      </c>
      <c r="AB526" s="102">
        <v>135331116</v>
      </c>
    </row>
    <row r="527" spans="1:28" ht="12.75">
      <c r="A527" s="98" t="s">
        <v>29</v>
      </c>
      <c r="B527" s="110" t="s">
        <v>130</v>
      </c>
      <c r="C527" s="111" t="s">
        <v>131</v>
      </c>
      <c r="D527" s="98" t="s">
        <v>26</v>
      </c>
      <c r="E527" s="98">
        <v>16</v>
      </c>
      <c r="F527" s="99"/>
      <c r="G527" s="99"/>
      <c r="H527" s="99"/>
      <c r="I527" s="99"/>
      <c r="J527" s="100">
        <v>9672</v>
      </c>
      <c r="K527" s="101">
        <f t="shared" si="188"/>
        <v>6552.419354838709</v>
      </c>
      <c r="L527" s="87">
        <f t="shared" si="189"/>
        <v>0.06854060217598812</v>
      </c>
      <c r="M527" s="87">
        <f t="shared" si="181"/>
        <v>0.27372617448504927</v>
      </c>
      <c r="N527" s="87">
        <f t="shared" si="182"/>
        <v>0.22935553952670748</v>
      </c>
      <c r="O527" s="87">
        <f t="shared" si="183"/>
        <v>0.10320178640072217</v>
      </c>
      <c r="P527" s="87">
        <f t="shared" si="184"/>
        <v>0.12267683682680637</v>
      </c>
      <c r="Q527" s="87">
        <f t="shared" si="185"/>
        <v>0.08196020334561412</v>
      </c>
      <c r="R527" s="87">
        <f t="shared" si="186"/>
        <v>0.0812086711269096</v>
      </c>
      <c r="S527" s="87">
        <f t="shared" si="187"/>
        <v>0.039330186112202896</v>
      </c>
      <c r="T527">
        <v>63375000</v>
      </c>
      <c r="U527" s="102">
        <v>53102000</v>
      </c>
      <c r="V527" s="102">
        <v>23894000</v>
      </c>
      <c r="W527" s="102">
        <v>28403000</v>
      </c>
      <c r="X527" s="102">
        <v>18976000</v>
      </c>
      <c r="Y527" s="102">
        <v>15869000</v>
      </c>
      <c r="Z527" s="102">
        <v>18802000</v>
      </c>
      <c r="AA527" s="102">
        <v>9106000</v>
      </c>
      <c r="AB527" s="102">
        <v>231527000</v>
      </c>
    </row>
    <row r="528" spans="1:28" ht="12.75">
      <c r="A528" s="98" t="s">
        <v>29</v>
      </c>
      <c r="B528" s="110" t="s">
        <v>132</v>
      </c>
      <c r="C528" s="111" t="s">
        <v>133</v>
      </c>
      <c r="D528" s="98" t="s">
        <v>26</v>
      </c>
      <c r="E528" s="98">
        <v>16</v>
      </c>
      <c r="F528" s="99"/>
      <c r="G528" s="99"/>
      <c r="H528" s="99"/>
      <c r="I528" s="99"/>
      <c r="J528" s="100">
        <v>10100</v>
      </c>
      <c r="K528" s="101">
        <f t="shared" si="188"/>
        <v>7764.312772277228</v>
      </c>
      <c r="L528" s="87">
        <f t="shared" si="189"/>
        <v>0.11442872486842212</v>
      </c>
      <c r="M528" s="87">
        <f t="shared" si="181"/>
        <v>0.34156733902715614</v>
      </c>
      <c r="N528" s="87">
        <f t="shared" si="182"/>
        <v>0.22059573781932854</v>
      </c>
      <c r="O528" s="87">
        <f t="shared" si="183"/>
        <v>0.07963696440577828</v>
      </c>
      <c r="P528" s="87">
        <f t="shared" si="184"/>
        <v>0.08406196324227803</v>
      </c>
      <c r="Q528" s="87">
        <f t="shared" si="185"/>
        <v>0.04011065415369802</v>
      </c>
      <c r="R528" s="87">
        <f t="shared" si="186"/>
        <v>0.0857652186974281</v>
      </c>
      <c r="S528" s="87">
        <f t="shared" si="187"/>
        <v>0.033833397785910775</v>
      </c>
      <c r="T528">
        <v>78419559</v>
      </c>
      <c r="U528" s="102">
        <v>50646003</v>
      </c>
      <c r="V528" s="102">
        <v>18283644</v>
      </c>
      <c r="W528" s="102">
        <v>19299568</v>
      </c>
      <c r="X528" s="102">
        <v>9208901</v>
      </c>
      <c r="Y528" s="102">
        <v>26271394</v>
      </c>
      <c r="Z528" s="102">
        <v>19690614</v>
      </c>
      <c r="AA528" s="102">
        <v>7767722</v>
      </c>
      <c r="AB528" s="102">
        <v>229587405</v>
      </c>
    </row>
    <row r="529" spans="1:28" ht="12.75">
      <c r="A529" s="98" t="s">
        <v>29</v>
      </c>
      <c r="B529" s="110" t="s">
        <v>142</v>
      </c>
      <c r="C529" s="111" t="s">
        <v>143</v>
      </c>
      <c r="D529" s="98" t="s">
        <v>26</v>
      </c>
      <c r="E529" s="98">
        <v>16</v>
      </c>
      <c r="F529" s="99"/>
      <c r="G529" s="99"/>
      <c r="H529" s="99"/>
      <c r="I529" s="99"/>
      <c r="J529" s="100">
        <v>5946</v>
      </c>
      <c r="K529" s="101">
        <f t="shared" si="188"/>
        <v>7818.869828456105</v>
      </c>
      <c r="L529" s="87">
        <f t="shared" si="189"/>
        <v>0.12174872409496067</v>
      </c>
      <c r="M529" s="87">
        <f t="shared" si="181"/>
        <v>0.3690084054957179</v>
      </c>
      <c r="N529" s="87">
        <f t="shared" si="182"/>
        <v>0.24929160482264326</v>
      </c>
      <c r="O529" s="87">
        <f t="shared" si="183"/>
        <v>0.04062259403598727</v>
      </c>
      <c r="P529" s="87">
        <f t="shared" si="184"/>
        <v>0.08062608640436864</v>
      </c>
      <c r="Q529" s="87">
        <f t="shared" si="185"/>
        <v>0.045884958210637435</v>
      </c>
      <c r="R529" s="87">
        <f t="shared" si="186"/>
        <v>0.08078483042170348</v>
      </c>
      <c r="S529" s="87">
        <f t="shared" si="187"/>
        <v>0.01203279651398138</v>
      </c>
      <c r="T529">
        <v>46491000</v>
      </c>
      <c r="U529" s="102">
        <v>31408000</v>
      </c>
      <c r="V529" s="102">
        <v>5118000</v>
      </c>
      <c r="W529" s="102">
        <v>10158000</v>
      </c>
      <c r="X529" s="102">
        <v>5781000</v>
      </c>
      <c r="Y529" s="102">
        <v>15339000</v>
      </c>
      <c r="Z529" s="102">
        <v>10178000</v>
      </c>
      <c r="AA529" s="102">
        <v>1516000</v>
      </c>
      <c r="AB529" s="102">
        <v>125989000</v>
      </c>
    </row>
    <row r="530" spans="1:28" ht="12.75">
      <c r="A530" s="98" t="s">
        <v>29</v>
      </c>
      <c r="B530" s="110" t="s">
        <v>146</v>
      </c>
      <c r="C530" s="111" t="s">
        <v>147</v>
      </c>
      <c r="D530" s="98" t="s">
        <v>26</v>
      </c>
      <c r="E530" s="98">
        <v>16</v>
      </c>
      <c r="F530" s="99"/>
      <c r="G530" s="99"/>
      <c r="H530" s="99"/>
      <c r="I530" s="99"/>
      <c r="J530" s="100">
        <v>23272</v>
      </c>
      <c r="K530" s="101">
        <f t="shared" si="188"/>
        <v>5381.383594018563</v>
      </c>
      <c r="L530" s="87">
        <f t="shared" si="189"/>
        <v>0.09323708853584875</v>
      </c>
      <c r="M530" s="87">
        <f t="shared" si="181"/>
        <v>0.41452273514738586</v>
      </c>
      <c r="N530" s="87">
        <f t="shared" si="182"/>
        <v>0.08054211460695668</v>
      </c>
      <c r="O530" s="87">
        <f t="shared" si="183"/>
        <v>0.028765839573350816</v>
      </c>
      <c r="P530" s="87">
        <f t="shared" si="184"/>
        <v>0.13306996216203978</v>
      </c>
      <c r="Q530" s="87">
        <f t="shared" si="185"/>
        <v>0.06719823270153556</v>
      </c>
      <c r="R530" s="87">
        <f t="shared" si="186"/>
        <v>0.09843580965277757</v>
      </c>
      <c r="S530" s="87">
        <f t="shared" si="187"/>
        <v>0.08422821762010498</v>
      </c>
      <c r="T530">
        <v>125235559</v>
      </c>
      <c r="U530" s="102">
        <v>24333374</v>
      </c>
      <c r="V530" s="102">
        <v>8690732</v>
      </c>
      <c r="W530" s="102">
        <v>40203081</v>
      </c>
      <c r="X530" s="102">
        <v>20301922</v>
      </c>
      <c r="Y530" s="102">
        <v>28168778</v>
      </c>
      <c r="Z530" s="102">
        <v>29739415</v>
      </c>
      <c r="AA530" s="102">
        <v>25447019</v>
      </c>
      <c r="AB530" s="102">
        <v>302119880</v>
      </c>
    </row>
    <row r="531" spans="1:28" ht="12.75">
      <c r="A531" s="98" t="s">
        <v>29</v>
      </c>
      <c r="B531" s="110" t="s">
        <v>150</v>
      </c>
      <c r="C531" s="111" t="s">
        <v>151</v>
      </c>
      <c r="D531" s="98" t="s">
        <v>26</v>
      </c>
      <c r="E531" s="98">
        <v>16</v>
      </c>
      <c r="F531" s="99"/>
      <c r="G531" s="99"/>
      <c r="H531" s="99"/>
      <c r="I531" s="99"/>
      <c r="J531" s="100">
        <v>7159</v>
      </c>
      <c r="K531" s="101">
        <f t="shared" si="188"/>
        <v>5194.770778041626</v>
      </c>
      <c r="L531" s="87">
        <f t="shared" si="189"/>
        <v>0.16293757722932725</v>
      </c>
      <c r="M531" s="87">
        <f t="shared" si="181"/>
        <v>0.27219272282835605</v>
      </c>
      <c r="N531" s="87">
        <f t="shared" si="182"/>
        <v>0.18637556463573024</v>
      </c>
      <c r="O531" s="87">
        <f t="shared" si="183"/>
        <v>0.024880882358064547</v>
      </c>
      <c r="P531" s="87">
        <f t="shared" si="184"/>
        <v>0.064463482500424</v>
      </c>
      <c r="Q531" s="87">
        <f t="shared" si="185"/>
        <v>0.0658569296036247</v>
      </c>
      <c r="R531" s="87">
        <f t="shared" si="186"/>
        <v>0.07193280104729899</v>
      </c>
      <c r="S531" s="87">
        <f t="shared" si="187"/>
        <v>0.15136003979717425</v>
      </c>
      <c r="T531">
        <v>37189364</v>
      </c>
      <c r="U531" s="102">
        <v>25464269</v>
      </c>
      <c r="V531" s="102">
        <v>3399445</v>
      </c>
      <c r="W531" s="102">
        <v>8807568</v>
      </c>
      <c r="X531" s="102">
        <v>8997953</v>
      </c>
      <c r="Y531" s="102">
        <v>22261965</v>
      </c>
      <c r="Z531" s="102">
        <v>9828092</v>
      </c>
      <c r="AA531" s="102">
        <v>20680140</v>
      </c>
      <c r="AB531" s="102">
        <v>136628796</v>
      </c>
    </row>
    <row r="532" spans="1:28" ht="12.75">
      <c r="A532" s="98" t="s">
        <v>29</v>
      </c>
      <c r="B532" s="110" t="s">
        <v>152</v>
      </c>
      <c r="C532" s="111" t="s">
        <v>153</v>
      </c>
      <c r="D532" s="98" t="s">
        <v>26</v>
      </c>
      <c r="E532" s="98">
        <v>16</v>
      </c>
      <c r="F532" s="99"/>
      <c r="G532" s="99"/>
      <c r="H532" s="99"/>
      <c r="I532" s="99"/>
      <c r="J532" s="100">
        <v>13418</v>
      </c>
      <c r="K532" s="101">
        <f t="shared" si="188"/>
        <v>6786.105157251453</v>
      </c>
      <c r="L532" s="87">
        <f t="shared" si="189"/>
        <v>0.08328503975288938</v>
      </c>
      <c r="M532" s="87">
        <f t="shared" si="181"/>
        <v>0.40716521763269264</v>
      </c>
      <c r="N532" s="87">
        <f t="shared" si="182"/>
        <v>0.1920133426263178</v>
      </c>
      <c r="O532" s="87">
        <f t="shared" si="183"/>
        <v>0.026495987976922982</v>
      </c>
      <c r="P532" s="87">
        <f t="shared" si="184"/>
        <v>0.09429203662039964</v>
      </c>
      <c r="Q532" s="87">
        <f t="shared" si="185"/>
        <v>0.048201092988871236</v>
      </c>
      <c r="R532" s="87">
        <f t="shared" si="186"/>
        <v>0.07787253824311179</v>
      </c>
      <c r="S532" s="87">
        <f t="shared" si="187"/>
        <v>0.07067474415879454</v>
      </c>
      <c r="T532">
        <v>91055959</v>
      </c>
      <c r="U532" s="102">
        <v>42940699</v>
      </c>
      <c r="V532" s="102">
        <v>5925402</v>
      </c>
      <c r="W532" s="102">
        <v>21086899</v>
      </c>
      <c r="X532" s="102">
        <v>10779400</v>
      </c>
      <c r="Y532" s="102">
        <v>18625361</v>
      </c>
      <c r="Z532" s="102">
        <v>17414942</v>
      </c>
      <c r="AA532" s="102">
        <v>15805271</v>
      </c>
      <c r="AB532" s="102">
        <v>223633933</v>
      </c>
    </row>
    <row r="533" spans="1:28" ht="12.75">
      <c r="A533" s="98" t="s">
        <v>29</v>
      </c>
      <c r="B533" s="110" t="s">
        <v>156</v>
      </c>
      <c r="C533" s="111" t="s">
        <v>157</v>
      </c>
      <c r="D533" s="98" t="s">
        <v>26</v>
      </c>
      <c r="E533" s="98">
        <v>16</v>
      </c>
      <c r="F533" s="99"/>
      <c r="G533" s="99"/>
      <c r="H533" s="99"/>
      <c r="I533" s="99"/>
      <c r="J533" s="100">
        <v>13331</v>
      </c>
      <c r="K533" s="101">
        <f t="shared" si="188"/>
        <v>5743.882754482034</v>
      </c>
      <c r="L533" s="87">
        <f t="shared" si="189"/>
        <v>0.0945565617941666</v>
      </c>
      <c r="M533" s="87">
        <f t="shared" si="181"/>
        <v>0.3462669682081347</v>
      </c>
      <c r="N533" s="87">
        <f t="shared" si="182"/>
        <v>0.19280480278845213</v>
      </c>
      <c r="O533" s="87">
        <f t="shared" si="183"/>
        <v>0.09288950223001917</v>
      </c>
      <c r="P533" s="87">
        <f t="shared" si="184"/>
        <v>0.08181212668992457</v>
      </c>
      <c r="Q533" s="87">
        <f t="shared" si="185"/>
        <v>0.03785961933547613</v>
      </c>
      <c r="R533" s="87">
        <f t="shared" si="186"/>
        <v>0.08001123025057061</v>
      </c>
      <c r="S533" s="87">
        <f t="shared" si="187"/>
        <v>0.07379918870325607</v>
      </c>
      <c r="T533">
        <v>76571701</v>
      </c>
      <c r="U533" s="102">
        <v>42635865</v>
      </c>
      <c r="V533" s="102">
        <v>20541108</v>
      </c>
      <c r="W533" s="102">
        <v>18091514</v>
      </c>
      <c r="X533" s="102">
        <v>8372082</v>
      </c>
      <c r="Y533" s="102">
        <v>20909753</v>
      </c>
      <c r="Z533" s="102">
        <v>17693273</v>
      </c>
      <c r="AA533" s="102">
        <v>16319574</v>
      </c>
      <c r="AB533" s="102">
        <v>221134870</v>
      </c>
    </row>
    <row r="534" spans="1:28" ht="12.75">
      <c r="A534" s="98" t="s">
        <v>29</v>
      </c>
      <c r="B534" s="110" t="s">
        <v>162</v>
      </c>
      <c r="C534" s="111" t="s">
        <v>163</v>
      </c>
      <c r="D534" s="98" t="s">
        <v>26</v>
      </c>
      <c r="E534" s="98">
        <v>16</v>
      </c>
      <c r="F534" s="99"/>
      <c r="G534" s="99"/>
      <c r="H534" s="99"/>
      <c r="I534" s="99"/>
      <c r="J534" s="100">
        <v>4843</v>
      </c>
      <c r="K534" s="101">
        <f t="shared" si="188"/>
        <v>10184.330580218873</v>
      </c>
      <c r="L534" s="87">
        <f t="shared" si="189"/>
        <v>0.07468939976290837</v>
      </c>
      <c r="M534" s="87">
        <f t="shared" si="181"/>
        <v>0.40994477129203305</v>
      </c>
      <c r="N534" s="87">
        <f t="shared" si="182"/>
        <v>0.2430072293174977</v>
      </c>
      <c r="O534" s="87">
        <f t="shared" si="183"/>
        <v>0.017735951526181907</v>
      </c>
      <c r="P534" s="87">
        <f t="shared" si="184"/>
        <v>0.058700604569617114</v>
      </c>
      <c r="Q534" s="87">
        <f t="shared" si="185"/>
        <v>0.08378690537371879</v>
      </c>
      <c r="R534" s="87">
        <f t="shared" si="186"/>
        <v>0.0844579078239682</v>
      </c>
      <c r="S534" s="87">
        <f t="shared" si="187"/>
        <v>0.027677230334074893</v>
      </c>
      <c r="T534">
        <v>49322713</v>
      </c>
      <c r="U534" s="102">
        <v>29237538</v>
      </c>
      <c r="V534" s="102">
        <v>2133910</v>
      </c>
      <c r="W534" s="102">
        <v>7062593</v>
      </c>
      <c r="X534" s="102">
        <v>10080864</v>
      </c>
      <c r="Y534" s="102">
        <v>8986293</v>
      </c>
      <c r="Z534" s="102">
        <v>10161596</v>
      </c>
      <c r="AA534" s="102">
        <v>3330000</v>
      </c>
      <c r="AB534" s="102">
        <v>120315507</v>
      </c>
    </row>
    <row r="535" spans="1:28" ht="12.75">
      <c r="A535" s="98" t="s">
        <v>29</v>
      </c>
      <c r="B535" s="110" t="s">
        <v>164</v>
      </c>
      <c r="C535" s="111" t="s">
        <v>165</v>
      </c>
      <c r="D535" s="98" t="s">
        <v>26</v>
      </c>
      <c r="E535" s="98">
        <v>16</v>
      </c>
      <c r="F535" s="99"/>
      <c r="G535" s="99"/>
      <c r="H535" s="99"/>
      <c r="I535" s="99"/>
      <c r="J535" s="100">
        <v>9912</v>
      </c>
      <c r="K535" s="101">
        <f t="shared" si="188"/>
        <v>7113.680185633575</v>
      </c>
      <c r="L535" s="87">
        <f t="shared" si="189"/>
        <v>0.08783799643151179</v>
      </c>
      <c r="M535" s="87">
        <f t="shared" si="181"/>
        <v>0.4994024873744533</v>
      </c>
      <c r="N535" s="87">
        <f t="shared" si="182"/>
        <v>0.06250355459916013</v>
      </c>
      <c r="O535" s="87">
        <f t="shared" si="183"/>
        <v>0.0819614038418299</v>
      </c>
      <c r="P535" s="87">
        <f t="shared" si="184"/>
        <v>0.11075927002985375</v>
      </c>
      <c r="Q535" s="87">
        <f t="shared" si="185"/>
        <v>0.06878765387332993</v>
      </c>
      <c r="R535" s="87">
        <f t="shared" si="186"/>
        <v>0.05754152894417225</v>
      </c>
      <c r="S535" s="87">
        <f t="shared" si="187"/>
        <v>0.031206104905688932</v>
      </c>
      <c r="T535">
        <v>70510798</v>
      </c>
      <c r="U535" s="102">
        <v>8824897</v>
      </c>
      <c r="V535" s="102">
        <v>11572157</v>
      </c>
      <c r="W535" s="102">
        <v>15638137</v>
      </c>
      <c r="X535" s="102">
        <v>9712151</v>
      </c>
      <c r="Y535" s="102">
        <v>12401875</v>
      </c>
      <c r="Z535" s="102">
        <v>8124307</v>
      </c>
      <c r="AA535" s="102">
        <v>4406000</v>
      </c>
      <c r="AB535" s="102">
        <v>141190322</v>
      </c>
    </row>
    <row r="536" spans="1:28" ht="12.75">
      <c r="A536" s="98" t="s">
        <v>29</v>
      </c>
      <c r="B536" s="110" t="s">
        <v>168</v>
      </c>
      <c r="C536" s="111" t="s">
        <v>169</v>
      </c>
      <c r="D536" s="98" t="s">
        <v>26</v>
      </c>
      <c r="E536" s="98">
        <v>16</v>
      </c>
      <c r="F536" s="99"/>
      <c r="G536" s="99"/>
      <c r="H536" s="99"/>
      <c r="I536" s="99"/>
      <c r="J536" s="100">
        <v>12126</v>
      </c>
      <c r="K536" s="101">
        <f t="shared" si="188"/>
        <v>5100.102424542306</v>
      </c>
      <c r="L536" s="87">
        <f t="shared" si="189"/>
        <v>0.08891275188044133</v>
      </c>
      <c r="M536" s="87">
        <f t="shared" si="181"/>
        <v>0.3338346389690665</v>
      </c>
      <c r="N536" s="87">
        <f t="shared" si="182"/>
        <v>0.21865956434770603</v>
      </c>
      <c r="O536" s="87">
        <f t="shared" si="183"/>
        <v>0.04641636392875014</v>
      </c>
      <c r="P536" s="87">
        <f t="shared" si="184"/>
        <v>0.08484033026394223</v>
      </c>
      <c r="Q536" s="87">
        <f t="shared" si="185"/>
        <v>0.07977405117407028</v>
      </c>
      <c r="R536" s="87">
        <f t="shared" si="186"/>
        <v>0.083512486153997</v>
      </c>
      <c r="S536" s="87">
        <f t="shared" si="187"/>
        <v>0.06404981328202647</v>
      </c>
      <c r="T536">
        <v>61843842</v>
      </c>
      <c r="U536" s="102">
        <v>40507323</v>
      </c>
      <c r="V536" s="102">
        <v>8598767</v>
      </c>
      <c r="W536" s="102">
        <v>15716919</v>
      </c>
      <c r="X536" s="102">
        <v>14778376</v>
      </c>
      <c r="Y536" s="102">
        <v>16471347</v>
      </c>
      <c r="Z536" s="102">
        <v>15470932</v>
      </c>
      <c r="AA536" s="102">
        <v>11865415</v>
      </c>
      <c r="AB536" s="102">
        <v>185252921</v>
      </c>
    </row>
    <row r="537" spans="1:28" ht="12.75">
      <c r="A537" s="98" t="s">
        <v>29</v>
      </c>
      <c r="B537" s="110" t="s">
        <v>176</v>
      </c>
      <c r="C537" s="111" t="s">
        <v>177</v>
      </c>
      <c r="D537" s="98" t="s">
        <v>26</v>
      </c>
      <c r="E537" s="98">
        <v>16</v>
      </c>
      <c r="F537" s="99"/>
      <c r="G537" s="99"/>
      <c r="H537" s="99"/>
      <c r="I537" s="99"/>
      <c r="J537" s="100">
        <v>12869</v>
      </c>
      <c r="K537" s="101">
        <f t="shared" si="188"/>
        <v>8260.439039552413</v>
      </c>
      <c r="L537" s="87">
        <f t="shared" si="189"/>
        <v>0.05442173061066007</v>
      </c>
      <c r="M537" s="87">
        <f t="shared" si="181"/>
        <v>0.3588456115217431</v>
      </c>
      <c r="N537" s="87">
        <f t="shared" si="182"/>
        <v>0.30049550483241033</v>
      </c>
      <c r="O537" s="87">
        <f t="shared" si="183"/>
        <v>0.06072965209192365</v>
      </c>
      <c r="P537" s="87">
        <f t="shared" si="184"/>
        <v>0.11445010120859846</v>
      </c>
      <c r="Q537" s="87">
        <f t="shared" si="185"/>
        <v>0.038906661555095375</v>
      </c>
      <c r="R537" s="87">
        <f t="shared" si="186"/>
        <v>0.07215073817956903</v>
      </c>
      <c r="S537" s="87">
        <f t="shared" si="187"/>
        <v>0</v>
      </c>
      <c r="T537">
        <v>106303590</v>
      </c>
      <c r="U537" s="102">
        <v>89018090</v>
      </c>
      <c r="V537" s="102">
        <v>17990411</v>
      </c>
      <c r="W537" s="102">
        <v>33904432</v>
      </c>
      <c r="X537" s="102">
        <v>11525619</v>
      </c>
      <c r="Y537" s="102">
        <v>16121767</v>
      </c>
      <c r="Z537" s="102">
        <v>21373767</v>
      </c>
      <c r="AA537" s="102">
        <v>0</v>
      </c>
      <c r="AB537" s="102">
        <v>296237676</v>
      </c>
    </row>
    <row r="538" spans="1:28" ht="12.75">
      <c r="A538" s="98" t="s">
        <v>29</v>
      </c>
      <c r="B538" s="110" t="s">
        <v>178</v>
      </c>
      <c r="C538" s="111" t="s">
        <v>179</v>
      </c>
      <c r="D538" s="98" t="s">
        <v>26</v>
      </c>
      <c r="E538" s="98">
        <v>16</v>
      </c>
      <c r="F538" s="99"/>
      <c r="G538" s="99"/>
      <c r="H538" s="99"/>
      <c r="I538" s="99"/>
      <c r="J538" s="100">
        <v>6366</v>
      </c>
      <c r="K538" s="101">
        <f t="shared" si="188"/>
        <v>7718.347470939365</v>
      </c>
      <c r="L538" s="87">
        <f t="shared" si="189"/>
        <v>0.11423642030276046</v>
      </c>
      <c r="M538" s="87">
        <f t="shared" si="181"/>
        <v>0.27345837043633126</v>
      </c>
      <c r="N538" s="87">
        <f t="shared" si="182"/>
        <v>0.3467108192341941</v>
      </c>
      <c r="O538" s="87">
        <f t="shared" si="183"/>
        <v>0.013607524487978629</v>
      </c>
      <c r="P538" s="87">
        <f t="shared" si="184"/>
        <v>0.0991206589492431</v>
      </c>
      <c r="Q538" s="87">
        <f t="shared" si="185"/>
        <v>0.05624443455031167</v>
      </c>
      <c r="R538" s="87">
        <f t="shared" si="186"/>
        <v>0.07889581478183437</v>
      </c>
      <c r="S538" s="87">
        <f t="shared" si="187"/>
        <v>0.017725957257346395</v>
      </c>
      <c r="T538">
        <v>49135000</v>
      </c>
      <c r="U538" s="102">
        <v>62297000</v>
      </c>
      <c r="V538" s="102">
        <v>2445000</v>
      </c>
      <c r="W538" s="102">
        <v>17810000</v>
      </c>
      <c r="X538" s="102">
        <v>10106000</v>
      </c>
      <c r="Y538" s="102">
        <v>20526000</v>
      </c>
      <c r="Z538" s="102">
        <v>14176000</v>
      </c>
      <c r="AA538" s="102">
        <v>3185000</v>
      </c>
      <c r="AB538" s="102">
        <v>179680000</v>
      </c>
    </row>
    <row r="539" spans="1:28" ht="12.75">
      <c r="A539" s="98" t="s">
        <v>29</v>
      </c>
      <c r="B539" s="110" t="s">
        <v>184</v>
      </c>
      <c r="C539" s="111" t="s">
        <v>185</v>
      </c>
      <c r="D539" s="98" t="s">
        <v>26</v>
      </c>
      <c r="E539" s="98">
        <v>16</v>
      </c>
      <c r="F539" s="99"/>
      <c r="G539" s="99"/>
      <c r="H539" s="99"/>
      <c r="I539" s="99"/>
      <c r="J539" s="100">
        <v>3873</v>
      </c>
      <c r="K539" s="101">
        <f t="shared" si="188"/>
        <v>14841.235992770462</v>
      </c>
      <c r="L539" s="87">
        <f t="shared" si="189"/>
        <v>0.12617212866386152</v>
      </c>
      <c r="M539" s="87">
        <f t="shared" si="181"/>
        <v>0.5009919107127394</v>
      </c>
      <c r="N539" s="87">
        <f t="shared" si="182"/>
        <v>0.08955408098683021</v>
      </c>
      <c r="O539" s="87">
        <f t="shared" si="183"/>
        <v>0.0161157327509473</v>
      </c>
      <c r="P539" s="87">
        <f t="shared" si="184"/>
        <v>0.049487928910879345</v>
      </c>
      <c r="Q539" s="87">
        <f t="shared" si="185"/>
        <v>0.13287894927514285</v>
      </c>
      <c r="R539" s="87">
        <f t="shared" si="186"/>
        <v>0.061011427396771824</v>
      </c>
      <c r="S539" s="87">
        <f t="shared" si="187"/>
        <v>0.023787841302827562</v>
      </c>
      <c r="T539">
        <v>57480107</v>
      </c>
      <c r="U539" s="102">
        <v>10274773</v>
      </c>
      <c r="V539" s="102">
        <v>1849000</v>
      </c>
      <c r="W539" s="102">
        <v>5677879</v>
      </c>
      <c r="X539" s="102">
        <v>15245548</v>
      </c>
      <c r="Y539" s="102">
        <v>14476057</v>
      </c>
      <c r="Z539" s="102">
        <v>7000000</v>
      </c>
      <c r="AA539" s="102">
        <v>2729241</v>
      </c>
      <c r="AB539" s="102">
        <v>114732605</v>
      </c>
    </row>
    <row r="540" spans="1:28" ht="12.75">
      <c r="A540" s="98" t="s">
        <v>29</v>
      </c>
      <c r="B540" s="110" t="s">
        <v>188</v>
      </c>
      <c r="C540" s="111" t="s">
        <v>189</v>
      </c>
      <c r="D540" s="98" t="s">
        <v>26</v>
      </c>
      <c r="E540" s="98">
        <v>16</v>
      </c>
      <c r="F540" s="99"/>
      <c r="G540" s="99"/>
      <c r="H540" s="99"/>
      <c r="I540" s="99"/>
      <c r="J540" s="100">
        <v>12863</v>
      </c>
      <c r="K540" s="101">
        <f t="shared" si="188"/>
        <v>6473.085672082718</v>
      </c>
      <c r="L540" s="87">
        <f t="shared" si="189"/>
        <v>0.14434336112896795</v>
      </c>
      <c r="M540" s="87">
        <f t="shared" si="181"/>
        <v>0.44179329981705784</v>
      </c>
      <c r="N540" s="87">
        <f t="shared" si="182"/>
        <v>0.07812343133714722</v>
      </c>
      <c r="O540" s="87">
        <f t="shared" si="183"/>
        <v>0.030797449596452465</v>
      </c>
      <c r="P540" s="87">
        <f t="shared" si="184"/>
        <v>0.11328953725472218</v>
      </c>
      <c r="Q540" s="87">
        <f t="shared" si="185"/>
        <v>0.04847839786186038</v>
      </c>
      <c r="R540" s="87">
        <f t="shared" si="186"/>
        <v>0.10961975791525339</v>
      </c>
      <c r="S540" s="87">
        <f t="shared" si="187"/>
        <v>0.033554765088538614</v>
      </c>
      <c r="T540">
        <v>83263301</v>
      </c>
      <c r="U540" s="102">
        <v>14723661</v>
      </c>
      <c r="V540" s="102">
        <v>5804292</v>
      </c>
      <c r="W540" s="102">
        <v>21351299</v>
      </c>
      <c r="X540" s="102">
        <v>9136561</v>
      </c>
      <c r="Y540" s="102">
        <v>27203909</v>
      </c>
      <c r="Z540" s="102">
        <v>20659668</v>
      </c>
      <c r="AA540" s="102">
        <v>6323954</v>
      </c>
      <c r="AB540" s="102">
        <v>188466645</v>
      </c>
    </row>
    <row r="541" spans="1:28" ht="12.75">
      <c r="A541" s="98" t="s">
        <v>29</v>
      </c>
      <c r="B541" s="110" t="s">
        <v>194</v>
      </c>
      <c r="C541" s="111" t="s">
        <v>195</v>
      </c>
      <c r="D541" s="98" t="s">
        <v>26</v>
      </c>
      <c r="E541" s="98">
        <v>16</v>
      </c>
      <c r="F541" s="99"/>
      <c r="G541" s="99"/>
      <c r="H541" s="99"/>
      <c r="I541" s="99"/>
      <c r="J541" s="100">
        <v>1767</v>
      </c>
      <c r="K541" s="101">
        <f t="shared" si="188"/>
        <v>11010.038483305038</v>
      </c>
      <c r="L541" s="87">
        <f t="shared" si="189"/>
        <v>0.10641100012871411</v>
      </c>
      <c r="M541" s="87">
        <f t="shared" si="181"/>
        <v>0.37508977790144477</v>
      </c>
      <c r="N541" s="87">
        <f t="shared" si="182"/>
        <v>0.19841585239629972</v>
      </c>
      <c r="O541" s="87">
        <f t="shared" si="183"/>
        <v>0.012474279349420721</v>
      </c>
      <c r="P541" s="87">
        <f t="shared" si="184"/>
        <v>0.1009135810047891</v>
      </c>
      <c r="Q541" s="87">
        <f t="shared" si="185"/>
        <v>0.04583454444651042</v>
      </c>
      <c r="R541" s="87">
        <f t="shared" si="186"/>
        <v>0.14410019310201863</v>
      </c>
      <c r="S541" s="87">
        <f t="shared" si="187"/>
        <v>0.01676077167080251</v>
      </c>
      <c r="T541">
        <v>19454738</v>
      </c>
      <c r="U541" s="102">
        <v>10291212</v>
      </c>
      <c r="V541" s="102">
        <v>647002</v>
      </c>
      <c r="W541" s="102">
        <v>5234073</v>
      </c>
      <c r="X541" s="102">
        <v>2377295</v>
      </c>
      <c r="Y541" s="102">
        <v>5519207</v>
      </c>
      <c r="Z541" s="102">
        <v>7474028</v>
      </c>
      <c r="AA541" s="102">
        <v>869329</v>
      </c>
      <c r="AB541" s="102">
        <v>51866884</v>
      </c>
    </row>
    <row r="542" spans="1:28" ht="12.75">
      <c r="A542" s="98" t="s">
        <v>29</v>
      </c>
      <c r="B542" s="110" t="s">
        <v>198</v>
      </c>
      <c r="C542" s="111" t="s">
        <v>199</v>
      </c>
      <c r="D542" s="98" t="s">
        <v>26</v>
      </c>
      <c r="E542" s="98">
        <v>16</v>
      </c>
      <c r="F542" s="99"/>
      <c r="G542" s="99"/>
      <c r="H542" s="99"/>
      <c r="I542" s="99"/>
      <c r="J542" s="100">
        <v>12703</v>
      </c>
      <c r="K542" s="101">
        <f t="shared" si="188"/>
        <v>6845.909155317641</v>
      </c>
      <c r="L542" s="87">
        <f t="shared" si="189"/>
        <v>0.10434545606562186</v>
      </c>
      <c r="M542" s="87">
        <f t="shared" si="181"/>
        <v>0.41770298504159953</v>
      </c>
      <c r="N542" s="87">
        <f t="shared" si="182"/>
        <v>0.0550911536512199</v>
      </c>
      <c r="O542" s="87">
        <f t="shared" si="183"/>
        <v>0.06008993395209266</v>
      </c>
      <c r="P542" s="87">
        <f t="shared" si="184"/>
        <v>0.12573537684207242</v>
      </c>
      <c r="Q542" s="87">
        <f t="shared" si="185"/>
        <v>0.055048943180311234</v>
      </c>
      <c r="R542" s="87">
        <f t="shared" si="186"/>
        <v>0.1265637645384464</v>
      </c>
      <c r="S542" s="87">
        <f t="shared" si="187"/>
        <v>0.055422386728636</v>
      </c>
      <c r="T542">
        <v>86963584</v>
      </c>
      <c r="U542" s="102">
        <v>11469691</v>
      </c>
      <c r="V542" s="102">
        <v>12510411</v>
      </c>
      <c r="W542" s="102">
        <v>26177450</v>
      </c>
      <c r="X542" s="102">
        <v>11460903</v>
      </c>
      <c r="Y542" s="102">
        <v>21724180</v>
      </c>
      <c r="Z542" s="102">
        <v>26349916</v>
      </c>
      <c r="AA542" s="102">
        <v>11538652</v>
      </c>
      <c r="AB542" s="102">
        <v>208194787</v>
      </c>
    </row>
    <row r="543" spans="1:28" ht="12.75">
      <c r="A543" s="98" t="s">
        <v>29</v>
      </c>
      <c r="B543" s="110" t="s">
        <v>204</v>
      </c>
      <c r="C543" s="111" t="s">
        <v>205</v>
      </c>
      <c r="D543" s="98" t="s">
        <v>26</v>
      </c>
      <c r="E543" s="98">
        <v>16</v>
      </c>
      <c r="F543" s="99"/>
      <c r="G543" s="99"/>
      <c r="H543" s="99"/>
      <c r="I543" s="99"/>
      <c r="J543" s="100">
        <v>10666</v>
      </c>
      <c r="K543" s="101">
        <f t="shared" si="188"/>
        <v>4907.288486780424</v>
      </c>
      <c r="L543" s="87">
        <f t="shared" si="189"/>
        <v>0.045179507775373856</v>
      </c>
      <c r="M543" s="87">
        <f t="shared" si="181"/>
        <v>0.26747299041500683</v>
      </c>
      <c r="N543" s="87">
        <f t="shared" si="182"/>
        <v>0.3565888815175014</v>
      </c>
      <c r="O543" s="87">
        <f t="shared" si="183"/>
        <v>0.11035947362788014</v>
      </c>
      <c r="P543" s="87">
        <f t="shared" si="184"/>
        <v>0.08996898055373656</v>
      </c>
      <c r="Q543" s="87">
        <f t="shared" si="185"/>
        <v>0.04361743613677083</v>
      </c>
      <c r="R543" s="87">
        <f t="shared" si="186"/>
        <v>0.0672001708355842</v>
      </c>
      <c r="S543" s="87">
        <f t="shared" si="187"/>
        <v>0.01961255913814617</v>
      </c>
      <c r="T543">
        <v>52341139</v>
      </c>
      <c r="U543" s="102">
        <v>69780011</v>
      </c>
      <c r="V543" s="102">
        <v>21595977</v>
      </c>
      <c r="W543" s="102">
        <v>17605811</v>
      </c>
      <c r="X543" s="102">
        <v>8535390</v>
      </c>
      <c r="Y543" s="102">
        <v>8841068</v>
      </c>
      <c r="Z543" s="102">
        <v>13150238</v>
      </c>
      <c r="AA543" s="102">
        <v>3837934</v>
      </c>
      <c r="AB543" s="102">
        <v>195687568</v>
      </c>
    </row>
    <row r="544" spans="1:28" ht="12.75">
      <c r="A544" s="98" t="s">
        <v>29</v>
      </c>
      <c r="B544" s="110" t="s">
        <v>206</v>
      </c>
      <c r="C544" s="111" t="s">
        <v>207</v>
      </c>
      <c r="D544" s="98" t="s">
        <v>26</v>
      </c>
      <c r="E544" s="98">
        <v>16</v>
      </c>
      <c r="F544" s="99"/>
      <c r="G544" s="99"/>
      <c r="H544" s="99"/>
      <c r="I544" s="99"/>
      <c r="J544" s="100">
        <v>17526</v>
      </c>
      <c r="K544" s="101">
        <f t="shared" si="188"/>
        <v>6285.730457605843</v>
      </c>
      <c r="L544" s="87">
        <f t="shared" si="189"/>
        <v>0.16390503999643855</v>
      </c>
      <c r="M544" s="87">
        <f t="shared" si="181"/>
        <v>0.4171007261965104</v>
      </c>
      <c r="N544" s="87">
        <f t="shared" si="182"/>
        <v>0.06832362045648985</v>
      </c>
      <c r="O544" s="87">
        <f t="shared" si="183"/>
        <v>0.052316272431291125</v>
      </c>
      <c r="P544" s="87">
        <f t="shared" si="184"/>
        <v>0.10443988080680645</v>
      </c>
      <c r="Q544" s="87">
        <f t="shared" si="185"/>
        <v>0.041138099736918114</v>
      </c>
      <c r="R544" s="87">
        <f t="shared" si="186"/>
        <v>0.08203873343378196</v>
      </c>
      <c r="S544" s="87">
        <f t="shared" si="187"/>
        <v>0.07073762694176354</v>
      </c>
      <c r="T544">
        <v>110163712</v>
      </c>
      <c r="U544" s="102">
        <v>18045482</v>
      </c>
      <c r="V544" s="102">
        <v>13817657</v>
      </c>
      <c r="W544" s="102">
        <v>27584428</v>
      </c>
      <c r="X544" s="102">
        <v>10865303</v>
      </c>
      <c r="Y544" s="102">
        <v>43290233</v>
      </c>
      <c r="Z544" s="102">
        <v>21667887</v>
      </c>
      <c r="AA544" s="102">
        <v>18683064</v>
      </c>
      <c r="AB544" s="102">
        <v>264117766</v>
      </c>
    </row>
    <row r="545" spans="1:28" ht="12.75">
      <c r="A545" s="98" t="s">
        <v>29</v>
      </c>
      <c r="B545" s="110" t="s">
        <v>208</v>
      </c>
      <c r="C545" s="111" t="s">
        <v>209</v>
      </c>
      <c r="D545" s="98" t="s">
        <v>26</v>
      </c>
      <c r="E545" s="98">
        <v>16</v>
      </c>
      <c r="F545" s="99"/>
      <c r="G545" s="99"/>
      <c r="H545" s="99"/>
      <c r="I545" s="99"/>
      <c r="J545" s="100">
        <v>17398</v>
      </c>
      <c r="K545" s="101">
        <f t="shared" si="188"/>
        <v>6273.929589608001</v>
      </c>
      <c r="L545" s="87">
        <f t="shared" si="189"/>
        <v>0.11061357984201771</v>
      </c>
      <c r="M545" s="87">
        <f t="shared" si="181"/>
        <v>0.4593523508751201</v>
      </c>
      <c r="N545" s="87">
        <f t="shared" si="182"/>
        <v>0.029551648813229796</v>
      </c>
      <c r="O545" s="87">
        <f t="shared" si="183"/>
        <v>0.03521128998076465</v>
      </c>
      <c r="P545" s="87">
        <f t="shared" si="184"/>
        <v>0.11860188533899241</v>
      </c>
      <c r="Q545" s="87">
        <f t="shared" si="185"/>
        <v>0.0989944391024483</v>
      </c>
      <c r="R545" s="87">
        <f t="shared" si="186"/>
        <v>0.08267501134947691</v>
      </c>
      <c r="S545" s="87">
        <f t="shared" si="187"/>
        <v>0.0649997946979501</v>
      </c>
      <c r="T545">
        <v>109153827</v>
      </c>
      <c r="U545" s="102">
        <v>7022225</v>
      </c>
      <c r="V545" s="102">
        <v>8367100</v>
      </c>
      <c r="W545" s="102">
        <v>28182831</v>
      </c>
      <c r="X545" s="102">
        <v>23523602</v>
      </c>
      <c r="Y545" s="102">
        <v>26284606</v>
      </c>
      <c r="Z545" s="102">
        <v>19645690</v>
      </c>
      <c r="AA545" s="102">
        <v>15445608</v>
      </c>
      <c r="AB545" s="102">
        <v>237625489</v>
      </c>
    </row>
    <row r="546" spans="1:28" ht="12.75">
      <c r="A546" s="98" t="s">
        <v>29</v>
      </c>
      <c r="B546" s="110" t="s">
        <v>212</v>
      </c>
      <c r="C546" s="111" t="s">
        <v>213</v>
      </c>
      <c r="D546" s="98" t="s">
        <v>26</v>
      </c>
      <c r="E546" s="98">
        <v>16</v>
      </c>
      <c r="F546" s="99"/>
      <c r="G546" s="99"/>
      <c r="H546" s="99"/>
      <c r="I546" s="99"/>
      <c r="J546" s="100">
        <v>20613</v>
      </c>
      <c r="K546" s="101">
        <f t="shared" si="188"/>
        <v>6089.701450540921</v>
      </c>
      <c r="L546" s="87">
        <f t="shared" si="189"/>
        <v>0.09985688646587922</v>
      </c>
      <c r="M546" s="87">
        <f t="shared" si="181"/>
        <v>0.480371975714727</v>
      </c>
      <c r="N546" s="87">
        <f t="shared" si="182"/>
        <v>0.05673904217367834</v>
      </c>
      <c r="O546" s="87">
        <f t="shared" si="183"/>
        <v>0.04411821506337902</v>
      </c>
      <c r="P546" s="87">
        <f t="shared" si="184"/>
        <v>0.11198091685860731</v>
      </c>
      <c r="Q546" s="87">
        <f t="shared" si="185"/>
        <v>0.07644902783362362</v>
      </c>
      <c r="R546" s="87">
        <f t="shared" si="186"/>
        <v>0.08318279528052341</v>
      </c>
      <c r="S546" s="87">
        <f t="shared" si="187"/>
        <v>0.04730114060958208</v>
      </c>
      <c r="T546">
        <v>125527016</v>
      </c>
      <c r="U546" s="102">
        <v>14826599</v>
      </c>
      <c r="V546" s="102">
        <v>11528624</v>
      </c>
      <c r="W546" s="102">
        <v>29261970</v>
      </c>
      <c r="X546" s="102">
        <v>19977057</v>
      </c>
      <c r="Y546" s="102">
        <v>26093814</v>
      </c>
      <c r="Z546" s="102">
        <v>21736672</v>
      </c>
      <c r="AA546" s="102">
        <v>12360361</v>
      </c>
      <c r="AB546" s="102">
        <v>261312113</v>
      </c>
    </row>
    <row r="547" spans="1:28" ht="12.75">
      <c r="A547" s="98" t="s">
        <v>29</v>
      </c>
      <c r="B547" s="110" t="s">
        <v>214</v>
      </c>
      <c r="C547" s="111" t="s">
        <v>215</v>
      </c>
      <c r="D547" s="98" t="s">
        <v>26</v>
      </c>
      <c r="E547" s="98">
        <v>16</v>
      </c>
      <c r="F547" s="99"/>
      <c r="G547" s="99"/>
      <c r="H547" s="99"/>
      <c r="I547" s="99"/>
      <c r="J547" s="100">
        <v>15929</v>
      </c>
      <c r="K547" s="101">
        <f aca="true" t="shared" si="190" ref="K547:K559">IF(J547&gt;0,T547/J547,"")</f>
        <v>9488.932764140874</v>
      </c>
      <c r="L547" s="87">
        <f aca="true" t="shared" si="191" ref="L547:L559">IF(AB547&gt;0,Y547/AB547,"")</f>
        <v>0.1271275960991034</v>
      </c>
      <c r="M547" s="87">
        <f t="shared" si="181"/>
        <v>0.5130323768873182</v>
      </c>
      <c r="N547" s="87">
        <f t="shared" si="182"/>
        <v>0.03220862268052404</v>
      </c>
      <c r="O547" s="87">
        <f t="shared" si="183"/>
        <v>0.0068122128968073304</v>
      </c>
      <c r="P547" s="87">
        <f t="shared" si="184"/>
        <v>0.1134791426827444</v>
      </c>
      <c r="Q547" s="87">
        <f t="shared" si="185"/>
        <v>0.07649395825952196</v>
      </c>
      <c r="R547" s="87">
        <f t="shared" si="186"/>
        <v>0.0943453313208918</v>
      </c>
      <c r="S547" s="87">
        <f t="shared" si="187"/>
        <v>0.036500759173088905</v>
      </c>
      <c r="T547">
        <v>151149210</v>
      </c>
      <c r="U547" s="102">
        <v>9489280</v>
      </c>
      <c r="V547" s="102">
        <v>2007009</v>
      </c>
      <c r="W547" s="102">
        <v>33433139</v>
      </c>
      <c r="X547" s="102">
        <v>22536592</v>
      </c>
      <c r="Y547" s="102">
        <v>37454236</v>
      </c>
      <c r="Z547" s="102">
        <v>27795950</v>
      </c>
      <c r="AA547" s="102">
        <v>10753826</v>
      </c>
      <c r="AB547" s="102">
        <v>294619242</v>
      </c>
    </row>
    <row r="548" spans="1:28" ht="12.75">
      <c r="A548" s="98" t="s">
        <v>29</v>
      </c>
      <c r="B548" s="110" t="s">
        <v>220</v>
      </c>
      <c r="C548" s="111" t="s">
        <v>221</v>
      </c>
      <c r="D548" s="98" t="s">
        <v>26</v>
      </c>
      <c r="E548" s="98">
        <v>16</v>
      </c>
      <c r="F548" s="99"/>
      <c r="G548" s="99"/>
      <c r="H548" s="99"/>
      <c r="I548" s="99"/>
      <c r="J548" s="100">
        <v>16702</v>
      </c>
      <c r="K548" s="101">
        <f t="shared" si="190"/>
        <v>7236.672314692851</v>
      </c>
      <c r="L548" s="87">
        <f t="shared" si="191"/>
        <v>0.09820888352657868</v>
      </c>
      <c r="M548" s="87">
        <f t="shared" si="181"/>
        <v>0.49317137214283924</v>
      </c>
      <c r="N548" s="87">
        <f t="shared" si="182"/>
        <v>0.07233039159084324</v>
      </c>
      <c r="O548" s="87">
        <f t="shared" si="183"/>
        <v>0.02021809652390954</v>
      </c>
      <c r="P548" s="87">
        <f t="shared" si="184"/>
        <v>0.12074951484904364</v>
      </c>
      <c r="Q548" s="87">
        <f t="shared" si="185"/>
        <v>0.07545540823075446</v>
      </c>
      <c r="R548" s="87">
        <f t="shared" si="186"/>
        <v>0.06627888048493041</v>
      </c>
      <c r="S548" s="87">
        <f t="shared" si="187"/>
        <v>0.05358745265110075</v>
      </c>
      <c r="T548">
        <v>120866901</v>
      </c>
      <c r="U548" s="102">
        <v>17726800</v>
      </c>
      <c r="V548" s="102">
        <v>4955070</v>
      </c>
      <c r="W548" s="102">
        <v>29593404</v>
      </c>
      <c r="X548" s="102">
        <v>18492682</v>
      </c>
      <c r="Y548" s="102">
        <v>24069125</v>
      </c>
      <c r="Z548" s="102">
        <v>16243690</v>
      </c>
      <c r="AA548" s="102">
        <v>13133263</v>
      </c>
      <c r="AB548" s="102">
        <v>245080935</v>
      </c>
    </row>
    <row r="549" spans="1:28" ht="12.75">
      <c r="A549" s="98" t="s">
        <v>29</v>
      </c>
      <c r="B549" s="110" t="s">
        <v>238</v>
      </c>
      <c r="C549" s="111" t="s">
        <v>239</v>
      </c>
      <c r="D549" s="98" t="s">
        <v>26</v>
      </c>
      <c r="E549" s="98">
        <v>16</v>
      </c>
      <c r="F549" s="99"/>
      <c r="G549" s="99"/>
      <c r="H549" s="99"/>
      <c r="I549" s="99"/>
      <c r="J549" s="100">
        <v>12618</v>
      </c>
      <c r="K549" s="101">
        <f t="shared" si="190"/>
        <v>6681.6450309082265</v>
      </c>
      <c r="L549" s="87">
        <f t="shared" si="191"/>
        <v>0.12399492156231827</v>
      </c>
      <c r="M549" s="87">
        <f t="shared" si="181"/>
        <v>0.3090518692713882</v>
      </c>
      <c r="N549" s="87">
        <f t="shared" si="182"/>
        <v>0.19538300266638212</v>
      </c>
      <c r="O549" s="87">
        <f t="shared" si="183"/>
        <v>0.01905655338190602</v>
      </c>
      <c r="P549" s="87">
        <f t="shared" si="184"/>
        <v>0.13313490850463897</v>
      </c>
      <c r="Q549" s="87">
        <f t="shared" si="185"/>
        <v>0.08110886226657152</v>
      </c>
      <c r="R549" s="87">
        <f t="shared" si="186"/>
        <v>0.10313342294123533</v>
      </c>
      <c r="S549" s="87">
        <f t="shared" si="187"/>
        <v>0.03513645940555953</v>
      </c>
      <c r="T549">
        <v>84308997</v>
      </c>
      <c r="U549" s="102">
        <v>53300260</v>
      </c>
      <c r="V549" s="102">
        <v>5198606</v>
      </c>
      <c r="W549" s="102">
        <v>36319051</v>
      </c>
      <c r="X549" s="102">
        <v>22126405</v>
      </c>
      <c r="Y549" s="102">
        <v>33825673</v>
      </c>
      <c r="Z549" s="102">
        <v>28134680</v>
      </c>
      <c r="AA549" s="102">
        <v>9585186</v>
      </c>
      <c r="AB549" s="102">
        <v>272798858</v>
      </c>
    </row>
    <row r="550" spans="1:28" ht="12.75">
      <c r="A550" s="98" t="s">
        <v>29</v>
      </c>
      <c r="B550" s="110" t="s">
        <v>240</v>
      </c>
      <c r="C550" s="111" t="s">
        <v>241</v>
      </c>
      <c r="D550" s="98" t="s">
        <v>26</v>
      </c>
      <c r="E550" s="98">
        <v>16</v>
      </c>
      <c r="F550" s="99"/>
      <c r="G550" s="99"/>
      <c r="H550" s="99"/>
      <c r="I550" s="99"/>
      <c r="J550" s="100">
        <v>15923</v>
      </c>
      <c r="K550" s="101">
        <f t="shared" si="190"/>
        <v>8279.200087923131</v>
      </c>
      <c r="L550" s="87">
        <f t="shared" si="191"/>
        <v>0.05099490333592085</v>
      </c>
      <c r="M550" s="87">
        <f t="shared" si="181"/>
        <v>0.32443772536604365</v>
      </c>
      <c r="N550" s="87">
        <f t="shared" si="182"/>
        <v>0.2573749551851386</v>
      </c>
      <c r="O550" s="87">
        <f t="shared" si="183"/>
        <v>0.1298737747612338</v>
      </c>
      <c r="P550" s="87">
        <f t="shared" si="184"/>
        <v>0.08482985975325125</v>
      </c>
      <c r="Q550" s="87">
        <f t="shared" si="185"/>
        <v>0.047272651911311664</v>
      </c>
      <c r="R550" s="87">
        <f t="shared" si="186"/>
        <v>0.08619907469847096</v>
      </c>
      <c r="S550" s="87">
        <f t="shared" si="187"/>
        <v>0.019017054988629246</v>
      </c>
      <c r="T550">
        <v>131829703</v>
      </c>
      <c r="U550" s="102">
        <v>104579897</v>
      </c>
      <c r="V550" s="102">
        <v>52771980</v>
      </c>
      <c r="W550" s="102">
        <v>34469158</v>
      </c>
      <c r="X550" s="102">
        <v>19208431</v>
      </c>
      <c r="Y550" s="102">
        <v>20720904</v>
      </c>
      <c r="Z550" s="102">
        <v>35025515</v>
      </c>
      <c r="AA550" s="102">
        <v>7727254</v>
      </c>
      <c r="AB550" s="102">
        <v>406332842</v>
      </c>
    </row>
    <row r="551" spans="1:28" ht="12.75">
      <c r="A551" s="98" t="s">
        <v>29</v>
      </c>
      <c r="B551" s="110" t="s">
        <v>244</v>
      </c>
      <c r="C551" s="111" t="s">
        <v>245</v>
      </c>
      <c r="D551" s="98" t="s">
        <v>26</v>
      </c>
      <c r="E551" s="98">
        <v>16</v>
      </c>
      <c r="F551" s="99"/>
      <c r="G551" s="99"/>
      <c r="H551" s="99"/>
      <c r="I551" s="99"/>
      <c r="J551" s="100">
        <v>9163</v>
      </c>
      <c r="K551" s="101">
        <f t="shared" si="190"/>
        <v>5225.700316490233</v>
      </c>
      <c r="L551" s="87">
        <f t="shared" si="191"/>
        <v>0.06694859815620824</v>
      </c>
      <c r="M551" s="87">
        <f t="shared" si="181"/>
        <v>0.3241101959282069</v>
      </c>
      <c r="N551" s="87">
        <f t="shared" si="182"/>
        <v>0.20767414819654545</v>
      </c>
      <c r="O551" s="87">
        <f t="shared" si="183"/>
        <v>0.14780272418282767</v>
      </c>
      <c r="P551" s="87">
        <f t="shared" si="184"/>
        <v>0.08086151753621437</v>
      </c>
      <c r="Q551" s="87">
        <f t="shared" si="185"/>
        <v>0.08105582895191223</v>
      </c>
      <c r="R551" s="87">
        <f t="shared" si="186"/>
        <v>0.07010257289920335</v>
      </c>
      <c r="S551" s="87">
        <f t="shared" si="187"/>
        <v>0.02144441414888182</v>
      </c>
      <c r="T551">
        <v>47883092</v>
      </c>
      <c r="U551" s="102">
        <v>30681171</v>
      </c>
      <c r="V551" s="102">
        <v>21835942</v>
      </c>
      <c r="W551" s="102">
        <v>11946244</v>
      </c>
      <c r="X551" s="102">
        <v>11974951</v>
      </c>
      <c r="Y551" s="102">
        <v>9890790</v>
      </c>
      <c r="Z551" s="102">
        <v>10356749</v>
      </c>
      <c r="AA551" s="102">
        <v>3168135</v>
      </c>
      <c r="AB551" s="102">
        <v>147737074</v>
      </c>
    </row>
    <row r="552" spans="1:28" ht="12.75">
      <c r="A552" s="98" t="s">
        <v>29</v>
      </c>
      <c r="B552" s="110" t="s">
        <v>246</v>
      </c>
      <c r="C552" s="111" t="s">
        <v>247</v>
      </c>
      <c r="D552" s="98" t="s">
        <v>26</v>
      </c>
      <c r="E552" s="98">
        <v>16</v>
      </c>
      <c r="F552" s="99"/>
      <c r="G552" s="99"/>
      <c r="H552" s="99"/>
      <c r="I552" s="99"/>
      <c r="J552" s="100">
        <v>16536</v>
      </c>
      <c r="K552" s="101">
        <f t="shared" si="190"/>
        <v>5803.681059506531</v>
      </c>
      <c r="L552" s="87">
        <f t="shared" si="191"/>
        <v>0.06878697013827009</v>
      </c>
      <c r="M552" s="87">
        <f t="shared" si="181"/>
        <v>0.3286586600822199</v>
      </c>
      <c r="N552" s="87">
        <f t="shared" si="182"/>
        <v>0.16125051348169342</v>
      </c>
      <c r="O552" s="87">
        <f t="shared" si="183"/>
        <v>0.04373012855255266</v>
      </c>
      <c r="P552" s="87">
        <f t="shared" si="184"/>
        <v>0.08940163408195655</v>
      </c>
      <c r="Q552" s="87">
        <f t="shared" si="185"/>
        <v>0.14768856946215078</v>
      </c>
      <c r="R552" s="87">
        <f t="shared" si="186"/>
        <v>0.10102862226778261</v>
      </c>
      <c r="S552" s="87">
        <f t="shared" si="187"/>
        <v>0.05945490193337401</v>
      </c>
      <c r="T552">
        <v>95969670</v>
      </c>
      <c r="U552" s="102">
        <v>47085808</v>
      </c>
      <c r="V552" s="102">
        <v>12769376</v>
      </c>
      <c r="W552" s="102">
        <v>26105642</v>
      </c>
      <c r="X552" s="102">
        <v>43125665</v>
      </c>
      <c r="Y552" s="102">
        <v>20086076</v>
      </c>
      <c r="Z552" s="102">
        <v>29500770</v>
      </c>
      <c r="AA552" s="102">
        <v>17361074</v>
      </c>
      <c r="AB552" s="102">
        <v>292004081</v>
      </c>
    </row>
    <row r="553" spans="1:28" ht="12.75">
      <c r="A553" s="98" t="s">
        <v>29</v>
      </c>
      <c r="B553" s="110" t="s">
        <v>266</v>
      </c>
      <c r="C553" s="111" t="s">
        <v>267</v>
      </c>
      <c r="D553" s="98" t="s">
        <v>26</v>
      </c>
      <c r="E553" s="98">
        <v>16</v>
      </c>
      <c r="F553" s="99"/>
      <c r="G553" s="99"/>
      <c r="H553" s="99"/>
      <c r="I553" s="99"/>
      <c r="J553" s="100">
        <v>30038</v>
      </c>
      <c r="K553" s="101">
        <f t="shared" si="190"/>
        <v>0</v>
      </c>
      <c r="L553" s="87">
        <f t="shared" si="191"/>
      </c>
      <c r="M553" s="87"/>
      <c r="N553" s="87"/>
      <c r="O553" s="87"/>
      <c r="P553" s="87"/>
      <c r="Q553" s="87"/>
      <c r="R553" s="87"/>
      <c r="S553" s="87"/>
      <c r="U553" s="102"/>
      <c r="V553" s="102"/>
      <c r="W553" s="102"/>
      <c r="X553" s="102"/>
      <c r="Y553" s="102"/>
      <c r="Z553" s="102"/>
      <c r="AA553" s="102"/>
      <c r="AB553" s="102">
        <v>0</v>
      </c>
    </row>
    <row r="554" spans="1:28" ht="12.75">
      <c r="A554" s="98" t="s">
        <v>29</v>
      </c>
      <c r="B554" s="110" t="s">
        <v>274</v>
      </c>
      <c r="C554" s="111" t="s">
        <v>275</v>
      </c>
      <c r="D554" s="98" t="s">
        <v>26</v>
      </c>
      <c r="E554" s="98">
        <v>16</v>
      </c>
      <c r="F554" s="99"/>
      <c r="G554" s="99"/>
      <c r="H554" s="99"/>
      <c r="I554" s="99"/>
      <c r="J554" s="100">
        <v>7235</v>
      </c>
      <c r="K554" s="101">
        <f t="shared" si="190"/>
        <v>9411.235798203179</v>
      </c>
      <c r="L554" s="87">
        <f t="shared" si="191"/>
        <v>0.1061843644544122</v>
      </c>
      <c r="M554" s="87">
        <f aca="true" t="shared" si="192" ref="M554:M559">T554/AB554</f>
        <v>0.46889373366729387</v>
      </c>
      <c r="N554" s="87">
        <f aca="true" t="shared" si="193" ref="N554:N559">U554/AB554</f>
        <v>0.15266817229873877</v>
      </c>
      <c r="O554" s="87">
        <f aca="true" t="shared" si="194" ref="O554:O559">V554/AB554</f>
        <v>0.0001162622862854988</v>
      </c>
      <c r="P554" s="87">
        <f aca="true" t="shared" si="195" ref="P554:P559">W554/AB554</f>
        <v>0.1320659552789262</v>
      </c>
      <c r="Q554" s="87">
        <f aca="true" t="shared" si="196" ref="Q554:Q559">X554/AB554</f>
        <v>0.037748896875221226</v>
      </c>
      <c r="R554" s="87">
        <f aca="true" t="shared" si="197" ref="R554:R559">Z554/AB554</f>
        <v>0.05831801119941251</v>
      </c>
      <c r="S554" s="87">
        <f aca="true" t="shared" si="198" ref="S554:S559">AA554/AB554</f>
        <v>0.04400460393970971</v>
      </c>
      <c r="T554">
        <v>68090291</v>
      </c>
      <c r="U554" s="102">
        <v>22169672</v>
      </c>
      <c r="V554" s="102">
        <v>16883</v>
      </c>
      <c r="W554" s="102">
        <v>19177926</v>
      </c>
      <c r="X554" s="102">
        <v>5481697</v>
      </c>
      <c r="Y554" s="102">
        <v>15419537</v>
      </c>
      <c r="Z554" s="102">
        <v>8468636</v>
      </c>
      <c r="AA554" s="102">
        <v>6390118</v>
      </c>
      <c r="AB554" s="102">
        <v>145214760</v>
      </c>
    </row>
    <row r="555" spans="1:28" ht="12.75">
      <c r="A555" s="98" t="s">
        <v>29</v>
      </c>
      <c r="B555" s="110" t="s">
        <v>276</v>
      </c>
      <c r="C555" s="111" t="s">
        <v>277</v>
      </c>
      <c r="D555" s="98" t="s">
        <v>26</v>
      </c>
      <c r="E555" s="98">
        <v>16</v>
      </c>
      <c r="F555" s="99"/>
      <c r="G555" s="99"/>
      <c r="H555" s="99"/>
      <c r="I555" s="99"/>
      <c r="J555" s="100">
        <v>20443</v>
      </c>
      <c r="K555" s="101">
        <f t="shared" si="190"/>
        <v>7664.905591155897</v>
      </c>
      <c r="L555" s="87">
        <f t="shared" si="191"/>
        <v>0.09073700901385823</v>
      </c>
      <c r="M555" s="87">
        <f t="shared" si="192"/>
        <v>0.49824219438422096</v>
      </c>
      <c r="N555" s="87">
        <f t="shared" si="193"/>
        <v>0.14334694259377154</v>
      </c>
      <c r="O555" s="87">
        <f t="shared" si="194"/>
        <v>0.031330347882344525</v>
      </c>
      <c r="P555" s="87">
        <f t="shared" si="195"/>
        <v>0.08248144755797637</v>
      </c>
      <c r="Q555" s="87">
        <f t="shared" si="196"/>
        <v>0.048635052933537</v>
      </c>
      <c r="R555" s="87">
        <f t="shared" si="197"/>
        <v>0.06451059724022762</v>
      </c>
      <c r="S555" s="87">
        <f t="shared" si="198"/>
        <v>0.040716408394063756</v>
      </c>
      <c r="T555">
        <v>156693665</v>
      </c>
      <c r="U555" s="102">
        <v>45081605</v>
      </c>
      <c r="V555" s="102">
        <v>9853174</v>
      </c>
      <c r="W555" s="102">
        <v>25939835</v>
      </c>
      <c r="X555" s="102">
        <v>15295382</v>
      </c>
      <c r="Y555" s="102">
        <v>28536151</v>
      </c>
      <c r="Z555" s="102">
        <v>20288129</v>
      </c>
      <c r="AA555" s="102">
        <v>12805024</v>
      </c>
      <c r="AB555" s="102">
        <v>314492965</v>
      </c>
    </row>
    <row r="556" spans="1:28" ht="12.75">
      <c r="A556" s="98" t="s">
        <v>29</v>
      </c>
      <c r="B556" s="110" t="s">
        <v>278</v>
      </c>
      <c r="C556" s="111" t="s">
        <v>279</v>
      </c>
      <c r="D556" s="98" t="s">
        <v>26</v>
      </c>
      <c r="E556" s="98">
        <v>16</v>
      </c>
      <c r="F556" s="99"/>
      <c r="G556" s="99"/>
      <c r="H556" s="99"/>
      <c r="I556" s="99"/>
      <c r="J556" s="100">
        <v>15048</v>
      </c>
      <c r="K556" s="101">
        <f t="shared" si="190"/>
        <v>6246.713118022329</v>
      </c>
      <c r="L556" s="87">
        <f t="shared" si="191"/>
        <v>0.10942821035531662</v>
      </c>
      <c r="M556" s="87">
        <f t="shared" si="192"/>
        <v>0.5456489658209015</v>
      </c>
      <c r="N556" s="87">
        <f t="shared" si="193"/>
        <v>0.018533702543621525</v>
      </c>
      <c r="O556" s="87">
        <f t="shared" si="194"/>
        <v>0.002883900781688163</v>
      </c>
      <c r="P556" s="87">
        <f t="shared" si="195"/>
        <v>0.14979921074883756</v>
      </c>
      <c r="Q556" s="87">
        <f t="shared" si="196"/>
        <v>0.04389463028596654</v>
      </c>
      <c r="R556" s="87">
        <f t="shared" si="197"/>
        <v>0.07739470737585526</v>
      </c>
      <c r="S556" s="87">
        <f t="shared" si="198"/>
        <v>0.05241667208781285</v>
      </c>
      <c r="T556">
        <v>94000539</v>
      </c>
      <c r="U556" s="102">
        <v>3192855</v>
      </c>
      <c r="V556" s="102">
        <v>496818</v>
      </c>
      <c r="W556" s="102">
        <v>25806347</v>
      </c>
      <c r="X556" s="102">
        <v>7561856</v>
      </c>
      <c r="Y556" s="102">
        <v>18851517</v>
      </c>
      <c r="Z556" s="102">
        <v>13333012</v>
      </c>
      <c r="AA556" s="102">
        <v>9029973</v>
      </c>
      <c r="AB556" s="102">
        <v>172272917</v>
      </c>
    </row>
    <row r="557" spans="1:28" ht="12.75">
      <c r="A557" s="98" t="s">
        <v>29</v>
      </c>
      <c r="B557" s="110" t="s">
        <v>294</v>
      </c>
      <c r="C557" s="111" t="s">
        <v>295</v>
      </c>
      <c r="D557" s="98" t="s">
        <v>26</v>
      </c>
      <c r="E557" s="98">
        <v>16</v>
      </c>
      <c r="F557" s="99"/>
      <c r="G557" s="99"/>
      <c r="H557" s="99"/>
      <c r="I557" s="99"/>
      <c r="J557" s="100">
        <v>22627</v>
      </c>
      <c r="K557" s="101">
        <f t="shared" si="190"/>
        <v>6016.658107570602</v>
      </c>
      <c r="L557" s="87">
        <f t="shared" si="191"/>
        <v>0.06006358705930551</v>
      </c>
      <c r="M557" s="87">
        <f t="shared" si="192"/>
        <v>0.4241521424772153</v>
      </c>
      <c r="N557" s="87">
        <f t="shared" si="193"/>
        <v>0.10429800186993565</v>
      </c>
      <c r="O557" s="87">
        <f t="shared" si="194"/>
        <v>0.05175300875141775</v>
      </c>
      <c r="P557" s="87">
        <f t="shared" si="195"/>
        <v>0.11059264829414311</v>
      </c>
      <c r="Q557" s="87">
        <f t="shared" si="196"/>
        <v>0.1257565064422129</v>
      </c>
      <c r="R557" s="87">
        <f t="shared" si="197"/>
        <v>0.07672101841037374</v>
      </c>
      <c r="S557" s="87">
        <f t="shared" si="198"/>
        <v>0.04666308669539604</v>
      </c>
      <c r="T557">
        <v>136138923</v>
      </c>
      <c r="U557" s="102">
        <v>33476237</v>
      </c>
      <c r="V557" s="102">
        <v>16611018</v>
      </c>
      <c r="W557" s="102">
        <v>35496612</v>
      </c>
      <c r="X557" s="102">
        <v>40363713</v>
      </c>
      <c r="Y557" s="102">
        <v>19278441</v>
      </c>
      <c r="Z557" s="102">
        <v>24624930</v>
      </c>
      <c r="AA557" s="102">
        <v>14977320</v>
      </c>
      <c r="AB557" s="102">
        <v>320967194</v>
      </c>
    </row>
    <row r="558" spans="1:28" ht="12.75">
      <c r="A558" s="98" t="s">
        <v>29</v>
      </c>
      <c r="B558" s="110" t="s">
        <v>296</v>
      </c>
      <c r="C558" s="111" t="s">
        <v>297</v>
      </c>
      <c r="D558" s="98" t="s">
        <v>26</v>
      </c>
      <c r="E558" s="98">
        <v>16</v>
      </c>
      <c r="F558" s="99"/>
      <c r="G558" s="99"/>
      <c r="H558" s="99"/>
      <c r="I558" s="99"/>
      <c r="J558" s="100">
        <v>10632</v>
      </c>
      <c r="K558" s="101">
        <f t="shared" si="190"/>
        <v>8953.094149736644</v>
      </c>
      <c r="L558" s="87">
        <f t="shared" si="191"/>
        <v>0.11294430620284979</v>
      </c>
      <c r="M558" s="87">
        <f t="shared" si="192"/>
        <v>0.38578293506513583</v>
      </c>
      <c r="N558" s="87">
        <f t="shared" si="193"/>
        <v>0.17080333467898365</v>
      </c>
      <c r="O558" s="87">
        <f t="shared" si="194"/>
        <v>0.10247573194037714</v>
      </c>
      <c r="P558" s="87">
        <f t="shared" si="195"/>
        <v>0.08069485584221951</v>
      </c>
      <c r="Q558" s="87">
        <f t="shared" si="196"/>
        <v>0.04007900507033729</v>
      </c>
      <c r="R558" s="87">
        <f t="shared" si="197"/>
        <v>0.07574983509876633</v>
      </c>
      <c r="S558" s="87">
        <f t="shared" si="198"/>
        <v>0.031469996101330486</v>
      </c>
      <c r="T558">
        <v>95189297</v>
      </c>
      <c r="U558" s="102">
        <v>42144553</v>
      </c>
      <c r="V558" s="102">
        <v>25285185</v>
      </c>
      <c r="W558" s="102">
        <v>19910903</v>
      </c>
      <c r="X558" s="102">
        <v>9889220</v>
      </c>
      <c r="Y558" s="102">
        <v>27868234</v>
      </c>
      <c r="Z558" s="102">
        <v>18690753</v>
      </c>
      <c r="AA558" s="102">
        <v>7765006</v>
      </c>
      <c r="AB558" s="102">
        <v>246743151</v>
      </c>
    </row>
    <row r="559" spans="1:28" ht="12.75">
      <c r="A559" s="98" t="s">
        <v>29</v>
      </c>
      <c r="B559" s="110" t="s">
        <v>298</v>
      </c>
      <c r="C559" s="111" t="s">
        <v>299</v>
      </c>
      <c r="D559" s="98" t="s">
        <v>26</v>
      </c>
      <c r="E559" s="98">
        <v>16</v>
      </c>
      <c r="F559" s="99"/>
      <c r="G559" s="99"/>
      <c r="H559" s="99"/>
      <c r="I559" s="99"/>
      <c r="J559" s="100">
        <v>19014</v>
      </c>
      <c r="K559" s="101">
        <f t="shared" si="190"/>
        <v>6064.758178184496</v>
      </c>
      <c r="L559" s="87">
        <f t="shared" si="191"/>
        <v>0.09614587876486615</v>
      </c>
      <c r="M559" s="87">
        <f t="shared" si="192"/>
        <v>0.41556304642122355</v>
      </c>
      <c r="N559" s="87">
        <f t="shared" si="193"/>
        <v>0.04625400054253147</v>
      </c>
      <c r="O559" s="87">
        <f t="shared" si="194"/>
        <v>0.028804446783204766</v>
      </c>
      <c r="P559" s="87">
        <f t="shared" si="195"/>
        <v>0.13972079413766186</v>
      </c>
      <c r="Q559" s="87">
        <f t="shared" si="196"/>
        <v>0.05690421312651838</v>
      </c>
      <c r="R559" s="87">
        <f t="shared" si="197"/>
        <v>0.12163410789549345</v>
      </c>
      <c r="S559" s="87">
        <f t="shared" si="198"/>
        <v>0.09497351232850039</v>
      </c>
      <c r="T559">
        <v>115315312</v>
      </c>
      <c r="U559" s="102">
        <v>12835103</v>
      </c>
      <c r="V559" s="102">
        <v>7992996</v>
      </c>
      <c r="W559" s="102">
        <v>38771366</v>
      </c>
      <c r="X559" s="102">
        <v>15790449</v>
      </c>
      <c r="Y559" s="102">
        <v>26679687</v>
      </c>
      <c r="Z559" s="102">
        <v>33752460</v>
      </c>
      <c r="AA559" s="102">
        <v>26354365</v>
      </c>
      <c r="AB559" s="102">
        <v>277491738</v>
      </c>
    </row>
    <row r="560" spans="1:28" ht="12.75">
      <c r="A560" s="98"/>
      <c r="B560" s="110"/>
      <c r="C560" s="111"/>
      <c r="D560" s="98"/>
      <c r="E560" s="98"/>
      <c r="F560" s="99"/>
      <c r="G560" s="99"/>
      <c r="H560" s="99"/>
      <c r="I560" s="99"/>
      <c r="J560" s="100"/>
      <c r="K560" s="101"/>
      <c r="L560" s="87">
        <f>SUM(L483:L559)</f>
        <v>7.113474330551043</v>
      </c>
      <c r="M560" s="87">
        <f aca="true" t="shared" si="199" ref="M560:S560">SUM(M483:M559)</f>
        <v>28.046664950628447</v>
      </c>
      <c r="N560" s="87">
        <f t="shared" si="199"/>
        <v>13.870003168560762</v>
      </c>
      <c r="O560" s="87">
        <f t="shared" si="199"/>
        <v>4.017724902253403</v>
      </c>
      <c r="P560" s="87">
        <f t="shared" si="199"/>
        <v>7.164180906072225</v>
      </c>
      <c r="Q560" s="87">
        <f t="shared" si="199"/>
        <v>4.718381115736747</v>
      </c>
      <c r="R560" s="87">
        <f t="shared" si="199"/>
        <v>6.221308735138632</v>
      </c>
      <c r="S560" s="87">
        <f t="shared" si="199"/>
        <v>3.848261893248395</v>
      </c>
      <c r="U560" s="102"/>
      <c r="V560" s="102"/>
      <c r="W560" s="102"/>
      <c r="X560" s="102"/>
      <c r="Y560" s="102"/>
      <c r="Z560" s="102"/>
      <c r="AA560" s="102"/>
      <c r="AB560" s="102"/>
    </row>
    <row r="561" spans="1:28" ht="12.75">
      <c r="A561" s="98"/>
      <c r="B561" s="110"/>
      <c r="C561" s="111"/>
      <c r="D561" s="98"/>
      <c r="E561" s="98"/>
      <c r="F561" s="99"/>
      <c r="G561" s="99"/>
      <c r="H561" s="99"/>
      <c r="I561" s="99"/>
      <c r="J561" s="100"/>
      <c r="K561" s="101"/>
      <c r="L561" s="87">
        <f>L560/75</f>
        <v>0.09484632440734724</v>
      </c>
      <c r="M561" s="87">
        <f aca="true" t="shared" si="200" ref="M561:S561">M560/75</f>
        <v>0.37395553267504594</v>
      </c>
      <c r="N561" s="87">
        <f t="shared" si="200"/>
        <v>0.18493337558081016</v>
      </c>
      <c r="O561" s="87">
        <f t="shared" si="200"/>
        <v>0.053569665363378705</v>
      </c>
      <c r="P561" s="87">
        <f t="shared" si="200"/>
        <v>0.095522412080963</v>
      </c>
      <c r="Q561" s="87">
        <f t="shared" si="200"/>
        <v>0.0629117482098233</v>
      </c>
      <c r="R561" s="87">
        <f t="shared" si="200"/>
        <v>0.08295078313518177</v>
      </c>
      <c r="S561" s="87">
        <f t="shared" si="200"/>
        <v>0.05131015857664527</v>
      </c>
      <c r="U561" s="102"/>
      <c r="V561" s="102"/>
      <c r="W561" s="102"/>
      <c r="X561" s="102"/>
      <c r="Y561" s="102"/>
      <c r="Z561" s="102"/>
      <c r="AA561" s="102"/>
      <c r="AB561" s="102"/>
    </row>
    <row r="562" spans="1:28" ht="12.75">
      <c r="A562" s="98"/>
      <c r="B562" s="110"/>
      <c r="C562" s="111"/>
      <c r="D562" s="98"/>
      <c r="E562" s="98"/>
      <c r="F562" s="99"/>
      <c r="G562" s="112"/>
      <c r="H562" s="112"/>
      <c r="I562" s="112" t="s">
        <v>351</v>
      </c>
      <c r="J562" s="112"/>
      <c r="K562" s="113"/>
      <c r="L562" s="114"/>
      <c r="M562" s="115">
        <f>M561+N561+O561</f>
        <v>0.6124585736192348</v>
      </c>
      <c r="N562" s="87"/>
      <c r="O562" s="87"/>
      <c r="P562" s="87"/>
      <c r="Q562" s="87"/>
      <c r="R562" s="87"/>
      <c r="S562" s="87"/>
      <c r="U562" s="102"/>
      <c r="V562" s="102"/>
      <c r="W562" s="102"/>
      <c r="X562" s="102"/>
      <c r="Y562" s="102"/>
      <c r="Z562" s="102"/>
      <c r="AA562" s="102"/>
      <c r="AB562" s="102"/>
    </row>
    <row r="563" spans="1:28" ht="12.75">
      <c r="A563" s="98" t="s">
        <v>29</v>
      </c>
      <c r="B563" s="110" t="s">
        <v>68</v>
      </c>
      <c r="C563" s="111" t="s">
        <v>69</v>
      </c>
      <c r="D563" s="98" t="s">
        <v>27</v>
      </c>
      <c r="E563" s="98">
        <v>15</v>
      </c>
      <c r="F563" s="99"/>
      <c r="G563" s="99" t="s">
        <v>22</v>
      </c>
      <c r="H563" s="99" t="s">
        <v>22</v>
      </c>
      <c r="I563" s="99" t="s">
        <v>23</v>
      </c>
      <c r="J563" s="100">
        <v>27919</v>
      </c>
      <c r="K563" s="101">
        <f aca="true" t="shared" si="201" ref="K563:K594">IF(J563&gt;0,T563/J563,"")</f>
        <v>8522.091658010673</v>
      </c>
      <c r="L563" s="87">
        <f aca="true" t="shared" si="202" ref="L563:L594">IF(AB563&gt;0,Y563/AB563,"")</f>
        <v>0.05216597077931506</v>
      </c>
      <c r="M563" s="87">
        <f aca="true" t="shared" si="203" ref="M563:M583">T563/AB563</f>
        <v>0.3820681685846821</v>
      </c>
      <c r="N563" s="87">
        <f aca="true" t="shared" si="204" ref="N563:N583">U563/AB563</f>
        <v>0.29055441705956986</v>
      </c>
      <c r="O563" s="87">
        <f aca="true" t="shared" si="205" ref="O563:O583">V563/AB563</f>
        <v>0.006759924069740533</v>
      </c>
      <c r="P563" s="87">
        <f aca="true" t="shared" si="206" ref="P563:P583">W563/AB563</f>
        <v>0.08728921890145722</v>
      </c>
      <c r="Q563" s="87">
        <f aca="true" t="shared" si="207" ref="Q563:Q583">X563/AB563</f>
        <v>0.07778502573677225</v>
      </c>
      <c r="R563" s="87">
        <f aca="true" t="shared" si="208" ref="R563:R583">Z563/AB563</f>
        <v>0.07498554399536946</v>
      </c>
      <c r="S563" s="87">
        <f aca="true" t="shared" si="209" ref="S563:S583">AA563/AB563</f>
        <v>0.028391730873093476</v>
      </c>
      <c r="T563">
        <v>237928277</v>
      </c>
      <c r="U563" s="102">
        <v>180939208</v>
      </c>
      <c r="V563" s="102">
        <v>4209660</v>
      </c>
      <c r="W563" s="102">
        <v>54358293</v>
      </c>
      <c r="X563" s="102">
        <v>48439673</v>
      </c>
      <c r="Y563" s="102">
        <v>32485720</v>
      </c>
      <c r="Z563" s="102">
        <v>46696330</v>
      </c>
      <c r="AA563" s="102">
        <v>17680603</v>
      </c>
      <c r="AB563" s="102">
        <v>622737764</v>
      </c>
    </row>
    <row r="564" spans="1:28" ht="12.75">
      <c r="A564" s="98" t="s">
        <v>29</v>
      </c>
      <c r="B564" s="110" t="s">
        <v>258</v>
      </c>
      <c r="C564" s="111" t="s">
        <v>259</v>
      </c>
      <c r="D564" s="98" t="s">
        <v>27</v>
      </c>
      <c r="E564" s="98">
        <v>15</v>
      </c>
      <c r="F564" s="99"/>
      <c r="G564" s="99" t="s">
        <v>22</v>
      </c>
      <c r="H564" s="99" t="s">
        <v>22</v>
      </c>
      <c r="I564" s="99" t="s">
        <v>23</v>
      </c>
      <c r="J564" s="100">
        <v>46945</v>
      </c>
      <c r="K564" s="101">
        <f t="shared" si="201"/>
        <v>10339.212930024496</v>
      </c>
      <c r="L564" s="87">
        <f t="shared" si="202"/>
        <v>0.06709399091072174</v>
      </c>
      <c r="M564" s="87">
        <f t="shared" si="203"/>
        <v>0.364530007143934</v>
      </c>
      <c r="N564" s="87">
        <f t="shared" si="204"/>
        <v>0.2590982425435668</v>
      </c>
      <c r="O564" s="87">
        <f t="shared" si="205"/>
        <v>0.035650634004053425</v>
      </c>
      <c r="P564" s="87">
        <f t="shared" si="206"/>
        <v>0.08072651515245963</v>
      </c>
      <c r="Q564" s="87">
        <f t="shared" si="207"/>
        <v>0.03283230314493366</v>
      </c>
      <c r="R564" s="87">
        <f t="shared" si="208"/>
        <v>0.10326410161668964</v>
      </c>
      <c r="S564" s="87">
        <f t="shared" si="209"/>
        <v>0.05680420548364115</v>
      </c>
      <c r="T564">
        <v>485374351</v>
      </c>
      <c r="U564" s="102">
        <v>344991191</v>
      </c>
      <c r="V564" s="102">
        <v>47469078</v>
      </c>
      <c r="W564" s="102">
        <v>107487941</v>
      </c>
      <c r="X564" s="102">
        <v>43716450</v>
      </c>
      <c r="Y564" s="102">
        <v>89336136</v>
      </c>
      <c r="Z564" s="102">
        <v>137496901</v>
      </c>
      <c r="AA564" s="102">
        <v>75635212</v>
      </c>
      <c r="AB564" s="102">
        <v>1331507260</v>
      </c>
    </row>
    <row r="565" spans="1:28" ht="12.75">
      <c r="A565" s="98" t="s">
        <v>24</v>
      </c>
      <c r="B565" s="110" t="s">
        <v>19</v>
      </c>
      <c r="C565" s="111" t="s">
        <v>305</v>
      </c>
      <c r="D565" s="98" t="s">
        <v>27</v>
      </c>
      <c r="E565" s="98">
        <v>15</v>
      </c>
      <c r="F565" s="99"/>
      <c r="G565" s="99"/>
      <c r="H565" s="99"/>
      <c r="I565" s="99" t="s">
        <v>23</v>
      </c>
      <c r="J565" s="100">
        <v>21191</v>
      </c>
      <c r="K565" s="101">
        <f t="shared" si="201"/>
        <v>7079.453588787693</v>
      </c>
      <c r="L565" s="87">
        <f t="shared" si="202"/>
        <v>0.09916215587283798</v>
      </c>
      <c r="M565" s="87">
        <f t="shared" si="203"/>
        <v>0.3352433519159525</v>
      </c>
      <c r="N565" s="87">
        <f t="shared" si="204"/>
        <v>0.17289848378399708</v>
      </c>
      <c r="O565" s="87">
        <f t="shared" si="205"/>
        <v>0.11313832378414546</v>
      </c>
      <c r="P565" s="87">
        <f t="shared" si="206"/>
        <v>0.06907694307357834</v>
      </c>
      <c r="Q565" s="87">
        <f t="shared" si="207"/>
        <v>0.03588067443844962</v>
      </c>
      <c r="R565" s="87">
        <f t="shared" si="208"/>
        <v>0.11916873847334016</v>
      </c>
      <c r="S565" s="87">
        <f t="shared" si="209"/>
        <v>0.055431326423051604</v>
      </c>
      <c r="T565">
        <v>150020701</v>
      </c>
      <c r="U565" s="102">
        <v>77371711</v>
      </c>
      <c r="V565" s="102">
        <v>50629164</v>
      </c>
      <c r="W565" s="102">
        <v>30911788</v>
      </c>
      <c r="X565" s="102">
        <v>16056527</v>
      </c>
      <c r="Y565" s="102">
        <v>44374858</v>
      </c>
      <c r="Z565" s="102">
        <v>53327762</v>
      </c>
      <c r="AA565" s="102">
        <v>24805403</v>
      </c>
      <c r="AB565" s="102">
        <v>447497915</v>
      </c>
    </row>
    <row r="566" spans="1:28" ht="12.75">
      <c r="A566" s="98" t="s">
        <v>29</v>
      </c>
      <c r="B566" s="110" t="s">
        <v>40</v>
      </c>
      <c r="C566" s="111" t="s">
        <v>41</v>
      </c>
      <c r="D566" s="98" t="s">
        <v>27</v>
      </c>
      <c r="E566" s="98">
        <v>15</v>
      </c>
      <c r="F566" s="99"/>
      <c r="G566" s="99"/>
      <c r="H566" s="99"/>
      <c r="I566" s="99" t="s">
        <v>23</v>
      </c>
      <c r="J566" s="100">
        <v>44279</v>
      </c>
      <c r="K566" s="101">
        <f t="shared" si="201"/>
        <v>7276.248334424897</v>
      </c>
      <c r="L566" s="87">
        <f t="shared" si="202"/>
        <v>0.1074370863908522</v>
      </c>
      <c r="M566" s="87">
        <f t="shared" si="203"/>
        <v>0.381693271128571</v>
      </c>
      <c r="N566" s="87">
        <f t="shared" si="204"/>
        <v>0.14727388181884957</v>
      </c>
      <c r="O566" s="87">
        <f t="shared" si="205"/>
        <v>0.04358637782047971</v>
      </c>
      <c r="P566" s="87">
        <f t="shared" si="206"/>
        <v>0.14302553980954727</v>
      </c>
      <c r="Q566" s="87">
        <f t="shared" si="207"/>
        <v>0.04684904761791933</v>
      </c>
      <c r="R566" s="87">
        <f t="shared" si="208"/>
        <v>0.06485059720836779</v>
      </c>
      <c r="S566" s="87">
        <f t="shared" si="209"/>
        <v>0.06528419820541315</v>
      </c>
      <c r="T566">
        <v>322185000</v>
      </c>
      <c r="U566" s="102">
        <v>124313000</v>
      </c>
      <c r="V566" s="102">
        <v>36791000</v>
      </c>
      <c r="W566" s="102">
        <v>120727000</v>
      </c>
      <c r="X566" s="102">
        <v>39545000</v>
      </c>
      <c r="Y566" s="102">
        <v>90687000</v>
      </c>
      <c r="Z566" s="102">
        <v>54740000</v>
      </c>
      <c r="AA566" s="102">
        <v>55106000</v>
      </c>
      <c r="AB566" s="102">
        <v>844094000</v>
      </c>
    </row>
    <row r="567" spans="1:28" ht="12.75">
      <c r="A567" s="98" t="s">
        <v>29</v>
      </c>
      <c r="B567" s="110" t="s">
        <v>44</v>
      </c>
      <c r="C567" s="111" t="s">
        <v>45</v>
      </c>
      <c r="D567" s="98" t="s">
        <v>27</v>
      </c>
      <c r="E567" s="98">
        <v>16</v>
      </c>
      <c r="F567" s="99"/>
      <c r="G567" s="99"/>
      <c r="H567" s="99"/>
      <c r="I567" s="99" t="s">
        <v>23</v>
      </c>
      <c r="J567" s="100">
        <v>15275</v>
      </c>
      <c r="K567" s="101">
        <f t="shared" si="201"/>
        <v>6771.756072013093</v>
      </c>
      <c r="L567" s="87">
        <f t="shared" si="202"/>
        <v>0.1269131174475868</v>
      </c>
      <c r="M567" s="87">
        <f t="shared" si="203"/>
        <v>0.39940417527914707</v>
      </c>
      <c r="N567" s="87">
        <f t="shared" si="204"/>
        <v>0.08198252849071233</v>
      </c>
      <c r="O567" s="87">
        <f t="shared" si="205"/>
        <v>0.10025942902138778</v>
      </c>
      <c r="P567" s="87">
        <f t="shared" si="206"/>
        <v>0.0999874605284174</v>
      </c>
      <c r="Q567" s="87">
        <f t="shared" si="207"/>
        <v>0.08258412967022194</v>
      </c>
      <c r="R567" s="87">
        <f t="shared" si="208"/>
        <v>0.06331951262829043</v>
      </c>
      <c r="S567" s="87">
        <f t="shared" si="209"/>
        <v>0.04554964693423627</v>
      </c>
      <c r="T567">
        <v>103438574</v>
      </c>
      <c r="U567" s="102">
        <v>21232016</v>
      </c>
      <c r="V567" s="102">
        <v>25965408</v>
      </c>
      <c r="W567" s="102">
        <v>25894973</v>
      </c>
      <c r="X567" s="102">
        <v>21387820</v>
      </c>
      <c r="Y567" s="102">
        <v>32868239</v>
      </c>
      <c r="Z567" s="102">
        <v>16398627</v>
      </c>
      <c r="AA567" s="102">
        <v>11796548</v>
      </c>
      <c r="AB567" s="102">
        <v>258982205</v>
      </c>
    </row>
    <row r="568" spans="1:28" ht="12.75">
      <c r="A568" s="98" t="s">
        <v>29</v>
      </c>
      <c r="B568" s="110" t="s">
        <v>70</v>
      </c>
      <c r="C568" s="111" t="s">
        <v>71</v>
      </c>
      <c r="D568" s="98" t="s">
        <v>27</v>
      </c>
      <c r="E568" s="98">
        <v>16</v>
      </c>
      <c r="F568" s="99"/>
      <c r="G568" s="99"/>
      <c r="H568" s="99"/>
      <c r="I568" s="99" t="s">
        <v>23</v>
      </c>
      <c r="J568" s="100">
        <v>3762</v>
      </c>
      <c r="K568" s="101">
        <f t="shared" si="201"/>
        <v>10125.632908027645</v>
      </c>
      <c r="L568" s="87">
        <f t="shared" si="202"/>
        <v>0.09368872522128129</v>
      </c>
      <c r="M568" s="87">
        <f t="shared" si="203"/>
        <v>0.4117653347455545</v>
      </c>
      <c r="N568" s="87">
        <f t="shared" si="204"/>
        <v>0.2667130210274216</v>
      </c>
      <c r="O568" s="87">
        <f t="shared" si="205"/>
        <v>0</v>
      </c>
      <c r="P568" s="87">
        <f t="shared" si="206"/>
        <v>0.07117597007925605</v>
      </c>
      <c r="Q568" s="87">
        <f t="shared" si="207"/>
        <v>0.03710761198286889</v>
      </c>
      <c r="R568" s="87">
        <f t="shared" si="208"/>
        <v>0.10910301306876036</v>
      </c>
      <c r="S568" s="87">
        <f t="shared" si="209"/>
        <v>0.010446323874857322</v>
      </c>
      <c r="T568">
        <v>38092631</v>
      </c>
      <c r="U568" s="102">
        <v>24673764</v>
      </c>
      <c r="V568" s="102">
        <v>0</v>
      </c>
      <c r="W568" s="102">
        <v>6584527</v>
      </c>
      <c r="X568" s="102">
        <v>3432845</v>
      </c>
      <c r="Y568" s="102">
        <v>8667194</v>
      </c>
      <c r="Z568" s="102">
        <v>10093178</v>
      </c>
      <c r="AA568" s="102">
        <v>966395</v>
      </c>
      <c r="AB568" s="102">
        <v>92510534</v>
      </c>
    </row>
    <row r="569" spans="1:28" ht="12.75">
      <c r="A569" s="98" t="s">
        <v>29</v>
      </c>
      <c r="B569" s="110" t="s">
        <v>182</v>
      </c>
      <c r="C569" s="111" t="s">
        <v>183</v>
      </c>
      <c r="D569" s="98" t="s">
        <v>27</v>
      </c>
      <c r="E569" s="98">
        <v>16</v>
      </c>
      <c r="F569" s="99"/>
      <c r="G569" s="99"/>
      <c r="H569" s="99"/>
      <c r="I569" s="99" t="s">
        <v>23</v>
      </c>
      <c r="J569" s="100">
        <v>13526</v>
      </c>
      <c r="K569" s="101">
        <f t="shared" si="201"/>
        <v>6338.994455123466</v>
      </c>
      <c r="L569" s="87">
        <f t="shared" si="202"/>
        <v>0.05862406496658078</v>
      </c>
      <c r="M569" s="87">
        <f t="shared" si="203"/>
        <v>0.2589268044311708</v>
      </c>
      <c r="N569" s="87">
        <f t="shared" si="204"/>
        <v>0.36973704221887604</v>
      </c>
      <c r="O569" s="87">
        <f t="shared" si="205"/>
        <v>0.12263794234886849</v>
      </c>
      <c r="P569" s="87">
        <f t="shared" si="206"/>
        <v>0.05302236083608631</v>
      </c>
      <c r="Q569" s="87">
        <f t="shared" si="207"/>
        <v>0.02394989409309884</v>
      </c>
      <c r="R569" s="87">
        <f t="shared" si="208"/>
        <v>0.06168849521362871</v>
      </c>
      <c r="S569" s="87">
        <f t="shared" si="209"/>
        <v>0.05141339589169005</v>
      </c>
      <c r="T569">
        <v>85741239</v>
      </c>
      <c r="U569" s="102">
        <v>122435034</v>
      </c>
      <c r="V569" s="102">
        <v>40610431</v>
      </c>
      <c r="W569" s="102">
        <v>17557869</v>
      </c>
      <c r="X569" s="102">
        <v>7930788</v>
      </c>
      <c r="Y569" s="102">
        <v>19412822</v>
      </c>
      <c r="Z569" s="102">
        <v>20427580</v>
      </c>
      <c r="AA569" s="102">
        <v>17025075</v>
      </c>
      <c r="AB569" s="102">
        <v>331140838</v>
      </c>
    </row>
    <row r="570" spans="1:28" ht="12.75">
      <c r="A570" s="98" t="s">
        <v>29</v>
      </c>
      <c r="B570" s="110" t="s">
        <v>226</v>
      </c>
      <c r="C570" s="111" t="s">
        <v>227</v>
      </c>
      <c r="D570" s="98" t="s">
        <v>27</v>
      </c>
      <c r="E570" s="98">
        <v>16</v>
      </c>
      <c r="F570" s="99"/>
      <c r="G570" s="99" t="s">
        <v>22</v>
      </c>
      <c r="H570" s="99"/>
      <c r="I570" s="99" t="s">
        <v>23</v>
      </c>
      <c r="J570" s="100">
        <v>22467</v>
      </c>
      <c r="K570" s="101">
        <f t="shared" si="201"/>
        <v>7482.618952241065</v>
      </c>
      <c r="L570" s="87">
        <f t="shared" si="202"/>
        <v>0.05582942621120786</v>
      </c>
      <c r="M570" s="87">
        <f t="shared" si="203"/>
        <v>0.37533377986157623</v>
      </c>
      <c r="N570" s="87">
        <f t="shared" si="204"/>
        <v>0.15310337128823398</v>
      </c>
      <c r="O570" s="87">
        <f t="shared" si="205"/>
        <v>0.16332217012726055</v>
      </c>
      <c r="P570" s="87">
        <f t="shared" si="206"/>
        <v>0.10791024782317482</v>
      </c>
      <c r="Q570" s="87">
        <f t="shared" si="207"/>
        <v>0.03454119223040857</v>
      </c>
      <c r="R570" s="87">
        <f t="shared" si="208"/>
        <v>0.06836793927215896</v>
      </c>
      <c r="S570" s="87">
        <f t="shared" si="209"/>
        <v>0.04159187318597901</v>
      </c>
      <c r="T570">
        <v>168112000</v>
      </c>
      <c r="U570" s="102">
        <v>68575000</v>
      </c>
      <c r="V570" s="102">
        <v>73152000</v>
      </c>
      <c r="W570" s="102">
        <v>48333000</v>
      </c>
      <c r="X570" s="102">
        <v>15471000</v>
      </c>
      <c r="Y570" s="102">
        <v>25006000</v>
      </c>
      <c r="Z570" s="102">
        <v>30622000</v>
      </c>
      <c r="AA570" s="102">
        <v>18629000</v>
      </c>
      <c r="AB570" s="102">
        <v>447900000</v>
      </c>
    </row>
    <row r="571" spans="1:28" ht="12.75">
      <c r="A571" s="98" t="s">
        <v>29</v>
      </c>
      <c r="B571" s="110" t="s">
        <v>250</v>
      </c>
      <c r="C571" s="111" t="s">
        <v>251</v>
      </c>
      <c r="D571" s="98" t="s">
        <v>27</v>
      </c>
      <c r="E571" s="98">
        <v>16</v>
      </c>
      <c r="F571" s="99"/>
      <c r="G571" s="99"/>
      <c r="H571" s="99"/>
      <c r="I571" s="99" t="s">
        <v>23</v>
      </c>
      <c r="J571" s="100">
        <v>28828</v>
      </c>
      <c r="K571" s="101">
        <f t="shared" si="201"/>
        <v>5921.848029693354</v>
      </c>
      <c r="L571" s="87">
        <f t="shared" si="202"/>
        <v>0.08811449092107654</v>
      </c>
      <c r="M571" s="87">
        <f t="shared" si="203"/>
        <v>0.3537263411511843</v>
      </c>
      <c r="N571" s="87">
        <f t="shared" si="204"/>
        <v>0.15098524446871645</v>
      </c>
      <c r="O571" s="87">
        <f t="shared" si="205"/>
        <v>0.06246468163437155</v>
      </c>
      <c r="P571" s="87">
        <f t="shared" si="206"/>
        <v>0.15971422207875224</v>
      </c>
      <c r="Q571" s="87">
        <f t="shared" si="207"/>
        <v>0.04415704987165765</v>
      </c>
      <c r="R571" s="87">
        <f t="shared" si="208"/>
        <v>0.08319125281589389</v>
      </c>
      <c r="S571" s="87">
        <f t="shared" si="209"/>
        <v>0.05764671705834741</v>
      </c>
      <c r="T571">
        <v>170715035</v>
      </c>
      <c r="U571" s="102">
        <v>72868340</v>
      </c>
      <c r="V571" s="102">
        <v>30146639</v>
      </c>
      <c r="W571" s="102">
        <v>77081110</v>
      </c>
      <c r="X571" s="102">
        <v>21311029</v>
      </c>
      <c r="Y571" s="102">
        <v>42525723</v>
      </c>
      <c r="Z571" s="102">
        <v>40149675</v>
      </c>
      <c r="AA571" s="102">
        <v>27821398</v>
      </c>
      <c r="AB571" s="102">
        <v>482618949</v>
      </c>
    </row>
    <row r="572" spans="1:28" ht="12.75">
      <c r="A572" s="98" t="s">
        <v>29</v>
      </c>
      <c r="B572" s="110" t="s">
        <v>252</v>
      </c>
      <c r="C572" s="111" t="s">
        <v>253</v>
      </c>
      <c r="D572" s="98" t="s">
        <v>27</v>
      </c>
      <c r="E572" s="98">
        <v>16</v>
      </c>
      <c r="F572" s="99"/>
      <c r="G572" s="99"/>
      <c r="H572" s="99"/>
      <c r="I572" s="99" t="s">
        <v>23</v>
      </c>
      <c r="J572" s="100">
        <v>25924</v>
      </c>
      <c r="K572" s="101">
        <f t="shared" si="201"/>
        <v>5200.173661471995</v>
      </c>
      <c r="L572" s="87">
        <f t="shared" si="202"/>
        <v>0.0881105469307033</v>
      </c>
      <c r="M572" s="87">
        <f t="shared" si="203"/>
        <v>0.42767230189677663</v>
      </c>
      <c r="N572" s="87">
        <f t="shared" si="204"/>
        <v>0.03698794177395938</v>
      </c>
      <c r="O572" s="87">
        <f t="shared" si="205"/>
        <v>0.02031533262789192</v>
      </c>
      <c r="P572" s="87">
        <f t="shared" si="206"/>
        <v>0.11846040981059516</v>
      </c>
      <c r="Q572" s="87">
        <f t="shared" si="207"/>
        <v>0.1336883286669616</v>
      </c>
      <c r="R572" s="87">
        <f t="shared" si="208"/>
        <v>0.08423395867631867</v>
      </c>
      <c r="S572" s="87">
        <f t="shared" si="209"/>
        <v>0.09053117961679336</v>
      </c>
      <c r="T572">
        <v>134809302</v>
      </c>
      <c r="U572" s="102">
        <v>11659204</v>
      </c>
      <c r="V572" s="102">
        <v>6403725</v>
      </c>
      <c r="W572" s="102">
        <v>37340658</v>
      </c>
      <c r="X572" s="102">
        <v>42140747</v>
      </c>
      <c r="Y572" s="102">
        <v>27773885</v>
      </c>
      <c r="Z572" s="102">
        <v>26551921</v>
      </c>
      <c r="AA572" s="102">
        <v>28536908</v>
      </c>
      <c r="AB572" s="102">
        <v>315216350</v>
      </c>
    </row>
    <row r="573" spans="1:28" ht="12.75">
      <c r="A573" s="98" t="s">
        <v>29</v>
      </c>
      <c r="B573" s="110" t="s">
        <v>256</v>
      </c>
      <c r="C573" s="111" t="s">
        <v>257</v>
      </c>
      <c r="D573" s="98" t="s">
        <v>27</v>
      </c>
      <c r="E573" s="98">
        <v>16</v>
      </c>
      <c r="F573" s="99"/>
      <c r="G573" s="99"/>
      <c r="H573" s="99"/>
      <c r="I573" s="99" t="s">
        <v>23</v>
      </c>
      <c r="J573" s="100">
        <v>20003</v>
      </c>
      <c r="K573" s="101">
        <f t="shared" si="201"/>
        <v>4978.607858821177</v>
      </c>
      <c r="L573" s="87">
        <f t="shared" si="202"/>
        <v>0.09514938008491367</v>
      </c>
      <c r="M573" s="87">
        <f t="shared" si="203"/>
        <v>0.40017722996219485</v>
      </c>
      <c r="N573" s="87">
        <f t="shared" si="204"/>
        <v>0.1066647225819663</v>
      </c>
      <c r="O573" s="87">
        <f t="shared" si="205"/>
        <v>0.049126293054413836</v>
      </c>
      <c r="P573" s="87">
        <f t="shared" si="206"/>
        <v>0.11545259220066811</v>
      </c>
      <c r="Q573" s="87">
        <f t="shared" si="207"/>
        <v>0.08071775783945725</v>
      </c>
      <c r="R573" s="87">
        <f t="shared" si="208"/>
        <v>0.10168992716995796</v>
      </c>
      <c r="S573" s="87">
        <f t="shared" si="209"/>
        <v>0.05102209710642803</v>
      </c>
      <c r="T573">
        <v>99587093</v>
      </c>
      <c r="U573" s="102">
        <v>26544313</v>
      </c>
      <c r="V573" s="102">
        <v>12225445</v>
      </c>
      <c r="W573" s="102">
        <v>28731240</v>
      </c>
      <c r="X573" s="102">
        <v>20087217</v>
      </c>
      <c r="Y573" s="102">
        <v>23678634</v>
      </c>
      <c r="Z573" s="102">
        <v>25306298</v>
      </c>
      <c r="AA573" s="102">
        <v>12697230</v>
      </c>
      <c r="AB573" s="102">
        <v>248857470</v>
      </c>
    </row>
    <row r="574" spans="1:28" ht="12.75">
      <c r="A574" s="98" t="s">
        <v>29</v>
      </c>
      <c r="B574" s="110" t="s">
        <v>260</v>
      </c>
      <c r="C574" s="111" t="s">
        <v>261</v>
      </c>
      <c r="D574" s="98" t="s">
        <v>27</v>
      </c>
      <c r="E574" s="98">
        <v>16</v>
      </c>
      <c r="F574" s="99"/>
      <c r="G574" s="99"/>
      <c r="H574" s="99"/>
      <c r="I574" s="99" t="s">
        <v>23</v>
      </c>
      <c r="J574" s="100">
        <v>10981</v>
      </c>
      <c r="K574" s="101">
        <f t="shared" si="201"/>
        <v>7810.205810035516</v>
      </c>
      <c r="L574" s="87">
        <f t="shared" si="202"/>
        <v>0.10490148615336586</v>
      </c>
      <c r="M574" s="87">
        <f t="shared" si="203"/>
        <v>0.42494714450510485</v>
      </c>
      <c r="N574" s="87">
        <f t="shared" si="204"/>
        <v>0.178440899939368</v>
      </c>
      <c r="O574" s="87">
        <f t="shared" si="205"/>
        <v>0.034507743368340296</v>
      </c>
      <c r="P574" s="87">
        <f t="shared" si="206"/>
        <v>0.08857607663163682</v>
      </c>
      <c r="Q574" s="87">
        <f t="shared" si="207"/>
        <v>0.04313251765694381</v>
      </c>
      <c r="R574" s="87">
        <f t="shared" si="208"/>
        <v>0.06932707250330007</v>
      </c>
      <c r="S574" s="87">
        <f t="shared" si="209"/>
        <v>0.05616705924194029</v>
      </c>
      <c r="T574">
        <v>85763870</v>
      </c>
      <c r="U574" s="102">
        <v>36013378</v>
      </c>
      <c r="V574" s="102">
        <v>6964437</v>
      </c>
      <c r="W574" s="102">
        <v>17876640</v>
      </c>
      <c r="X574" s="102">
        <v>8705110</v>
      </c>
      <c r="Y574" s="102">
        <v>21171474</v>
      </c>
      <c r="Z574" s="102">
        <v>13991759</v>
      </c>
      <c r="AA574" s="102">
        <v>11335773</v>
      </c>
      <c r="AB574" s="102">
        <v>201822441</v>
      </c>
    </row>
    <row r="575" spans="1:28" ht="12.75">
      <c r="A575" s="98" t="s">
        <v>29</v>
      </c>
      <c r="B575" s="110" t="s">
        <v>262</v>
      </c>
      <c r="C575" s="111" t="s">
        <v>263</v>
      </c>
      <c r="D575" s="98" t="s">
        <v>27</v>
      </c>
      <c r="E575" s="98">
        <v>16</v>
      </c>
      <c r="F575" s="99"/>
      <c r="G575" s="99"/>
      <c r="H575" s="99"/>
      <c r="I575" s="99" t="s">
        <v>23</v>
      </c>
      <c r="J575" s="100">
        <v>14811</v>
      </c>
      <c r="K575" s="101">
        <f t="shared" si="201"/>
        <v>5305.610762271285</v>
      </c>
      <c r="L575" s="87">
        <f t="shared" si="202"/>
        <v>0.09629309848994329</v>
      </c>
      <c r="M575" s="87">
        <f t="shared" si="203"/>
        <v>0.37190319733979516</v>
      </c>
      <c r="N575" s="87">
        <f t="shared" si="204"/>
        <v>0.15661128094424473</v>
      </c>
      <c r="O575" s="87">
        <f t="shared" si="205"/>
        <v>0.03905108939261875</v>
      </c>
      <c r="P575" s="87">
        <f t="shared" si="206"/>
        <v>0.06007571138268858</v>
      </c>
      <c r="Q575" s="87">
        <f t="shared" si="207"/>
        <v>0.058423488237497975</v>
      </c>
      <c r="R575" s="87">
        <f t="shared" si="208"/>
        <v>0.09416068011240136</v>
      </c>
      <c r="S575" s="87">
        <f t="shared" si="209"/>
        <v>0.12348145410081016</v>
      </c>
      <c r="T575">
        <v>78581401</v>
      </c>
      <c r="U575" s="102">
        <v>33091229</v>
      </c>
      <c r="V575" s="102">
        <v>8251312</v>
      </c>
      <c r="W575" s="102">
        <v>12693716</v>
      </c>
      <c r="X575" s="102">
        <v>12344609</v>
      </c>
      <c r="Y575" s="102">
        <v>20346280</v>
      </c>
      <c r="Z575" s="102">
        <v>19895710</v>
      </c>
      <c r="AA575" s="102">
        <v>26091052</v>
      </c>
      <c r="AB575" s="102">
        <v>211295309</v>
      </c>
    </row>
    <row r="576" spans="1:28" ht="12.75">
      <c r="A576" s="98" t="s">
        <v>29</v>
      </c>
      <c r="B576" s="110" t="s">
        <v>264</v>
      </c>
      <c r="C576" s="111" t="s">
        <v>265</v>
      </c>
      <c r="D576" s="98" t="s">
        <v>27</v>
      </c>
      <c r="E576" s="98">
        <v>16</v>
      </c>
      <c r="F576" s="99"/>
      <c r="G576" s="99"/>
      <c r="H576" s="99"/>
      <c r="I576" s="99" t="s">
        <v>23</v>
      </c>
      <c r="J576" s="100">
        <v>25743</v>
      </c>
      <c r="K576" s="101">
        <f t="shared" si="201"/>
        <v>6240.7965660567925</v>
      </c>
      <c r="L576" s="87">
        <f t="shared" si="202"/>
        <v>0.09152080789153667</v>
      </c>
      <c r="M576" s="87">
        <f t="shared" si="203"/>
        <v>0.42505853546836697</v>
      </c>
      <c r="N576" s="87">
        <f t="shared" si="204"/>
        <v>0.1131503623292127</v>
      </c>
      <c r="O576" s="87">
        <f t="shared" si="205"/>
        <v>0.022375331805406528</v>
      </c>
      <c r="P576" s="87">
        <f t="shared" si="206"/>
        <v>0.11338109329585788</v>
      </c>
      <c r="Q576" s="87">
        <f t="shared" si="207"/>
        <v>0.06801051350911183</v>
      </c>
      <c r="R576" s="87">
        <f t="shared" si="208"/>
        <v>0.09864797601202256</v>
      </c>
      <c r="S576" s="87">
        <f t="shared" si="209"/>
        <v>0.06785537968848483</v>
      </c>
      <c r="T576">
        <v>160656826</v>
      </c>
      <c r="U576" s="102">
        <v>42766764</v>
      </c>
      <c r="V576" s="102">
        <v>8457070</v>
      </c>
      <c r="W576" s="102">
        <v>42853972</v>
      </c>
      <c r="X576" s="102">
        <v>25705526</v>
      </c>
      <c r="Y576" s="102">
        <v>34591571</v>
      </c>
      <c r="Z576" s="102">
        <v>37285384</v>
      </c>
      <c r="AA576" s="102">
        <v>25646891</v>
      </c>
      <c r="AB576" s="102">
        <v>377964004</v>
      </c>
    </row>
    <row r="577" spans="1:28" ht="12.75">
      <c r="A577" s="98" t="s">
        <v>29</v>
      </c>
      <c r="B577" s="110" t="s">
        <v>268</v>
      </c>
      <c r="C577" s="111" t="s">
        <v>269</v>
      </c>
      <c r="D577" s="98" t="s">
        <v>27</v>
      </c>
      <c r="E577" s="98">
        <v>16</v>
      </c>
      <c r="F577" s="99"/>
      <c r="G577" s="99"/>
      <c r="H577" s="99"/>
      <c r="I577" s="99" t="s">
        <v>23</v>
      </c>
      <c r="J577" s="100">
        <v>12888</v>
      </c>
      <c r="K577" s="101">
        <f t="shared" si="201"/>
        <v>7041.10839540658</v>
      </c>
      <c r="L577" s="87">
        <f t="shared" si="202"/>
        <v>0.0953315601825689</v>
      </c>
      <c r="M577" s="87">
        <f t="shared" si="203"/>
        <v>0.26093258736652597</v>
      </c>
      <c r="N577" s="87">
        <f t="shared" si="204"/>
        <v>0.29107301998463364</v>
      </c>
      <c r="O577" s="87">
        <f t="shared" si="205"/>
        <v>0.11076535361945124</v>
      </c>
      <c r="P577" s="87">
        <f t="shared" si="206"/>
        <v>0.07126784841995297</v>
      </c>
      <c r="Q577" s="87">
        <f t="shared" si="207"/>
        <v>0.03473330286496638</v>
      </c>
      <c r="R577" s="87">
        <f t="shared" si="208"/>
        <v>0.08612109967613477</v>
      </c>
      <c r="S577" s="87">
        <f t="shared" si="209"/>
        <v>0.04977522788576618</v>
      </c>
      <c r="T577">
        <v>90745805</v>
      </c>
      <c r="U577" s="102">
        <v>101227891</v>
      </c>
      <c r="V577" s="102">
        <v>38521410</v>
      </c>
      <c r="W577" s="102">
        <v>24785169</v>
      </c>
      <c r="X577" s="102">
        <v>12079371</v>
      </c>
      <c r="Y577" s="102">
        <v>33153924</v>
      </c>
      <c r="Z577" s="102">
        <v>29950757</v>
      </c>
      <c r="AA577" s="102">
        <v>17310575</v>
      </c>
      <c r="AB577" s="102">
        <v>347774902</v>
      </c>
    </row>
    <row r="578" spans="1:28" ht="12.75">
      <c r="A578" s="98" t="s">
        <v>29</v>
      </c>
      <c r="B578" s="110" t="s">
        <v>48</v>
      </c>
      <c r="C578" s="111" t="s">
        <v>49</v>
      </c>
      <c r="D578" s="98" t="s">
        <v>27</v>
      </c>
      <c r="E578" s="98">
        <v>15</v>
      </c>
      <c r="F578" s="99"/>
      <c r="G578" s="99"/>
      <c r="H578" s="99" t="s">
        <v>22</v>
      </c>
      <c r="I578" s="99"/>
      <c r="J578" s="100">
        <v>31893</v>
      </c>
      <c r="K578" s="101">
        <f t="shared" si="201"/>
        <v>14905.3083748785</v>
      </c>
      <c r="L578" s="87">
        <f t="shared" si="202"/>
        <v>0.07994462556580953</v>
      </c>
      <c r="M578" s="87">
        <f t="shared" si="203"/>
        <v>0.3507945316270372</v>
      </c>
      <c r="N578" s="87">
        <f t="shared" si="204"/>
        <v>0.28823337549386113</v>
      </c>
      <c r="O578" s="87">
        <f t="shared" si="205"/>
        <v>0.03762421244183249</v>
      </c>
      <c r="P578" s="87">
        <f t="shared" si="206"/>
        <v>0.07074851417346426</v>
      </c>
      <c r="Q578" s="87">
        <f t="shared" si="207"/>
        <v>0.07814849852930107</v>
      </c>
      <c r="R578" s="87">
        <f t="shared" si="208"/>
        <v>0.04589421889136014</v>
      </c>
      <c r="S578" s="87">
        <f t="shared" si="209"/>
        <v>0.04861202327733412</v>
      </c>
      <c r="T578">
        <v>475375000</v>
      </c>
      <c r="U578" s="102">
        <v>390596000</v>
      </c>
      <c r="V578" s="102">
        <v>50986000</v>
      </c>
      <c r="W578" s="102">
        <v>95874000</v>
      </c>
      <c r="X578" s="102">
        <v>105902000</v>
      </c>
      <c r="Y578" s="102">
        <v>108336000</v>
      </c>
      <c r="Z578" s="102">
        <v>62193000</v>
      </c>
      <c r="AA578" s="102">
        <v>65876000</v>
      </c>
      <c r="AB578" s="102">
        <v>1355138000</v>
      </c>
    </row>
    <row r="579" spans="1:28" ht="12.75">
      <c r="A579" s="98" t="s">
        <v>29</v>
      </c>
      <c r="B579" s="110" t="s">
        <v>60</v>
      </c>
      <c r="C579" s="111" t="s">
        <v>61</v>
      </c>
      <c r="D579" s="98" t="s">
        <v>27</v>
      </c>
      <c r="E579" s="98">
        <v>15</v>
      </c>
      <c r="F579" s="99"/>
      <c r="G579" s="99"/>
      <c r="H579" s="99" t="s">
        <v>22</v>
      </c>
      <c r="I579" s="99"/>
      <c r="J579" s="100">
        <v>20570</v>
      </c>
      <c r="K579" s="101">
        <f t="shared" si="201"/>
        <v>8757.899854156538</v>
      </c>
      <c r="L579" s="87">
        <f t="shared" si="202"/>
        <v>0.06781671994259247</v>
      </c>
      <c r="M579" s="87">
        <f t="shared" si="203"/>
        <v>0.36725732272163875</v>
      </c>
      <c r="N579" s="87">
        <f t="shared" si="204"/>
        <v>0.25784460825885575</v>
      </c>
      <c r="O579" s="87">
        <f t="shared" si="205"/>
        <v>0.0129493117620197</v>
      </c>
      <c r="P579" s="87">
        <f t="shared" si="206"/>
        <v>0.06430825559397221</v>
      </c>
      <c r="Q579" s="87">
        <f t="shared" si="207"/>
        <v>0.09956006588818579</v>
      </c>
      <c r="R579" s="87">
        <f t="shared" si="208"/>
        <v>0.053591232304781786</v>
      </c>
      <c r="S579" s="87">
        <f t="shared" si="209"/>
        <v>0.07667248352795356</v>
      </c>
      <c r="T579">
        <v>180150000</v>
      </c>
      <c r="U579" s="102">
        <v>126480000</v>
      </c>
      <c r="V579" s="102">
        <v>6352000</v>
      </c>
      <c r="W579" s="102">
        <v>31545000</v>
      </c>
      <c r="X579" s="102">
        <v>48837000</v>
      </c>
      <c r="Y579" s="102">
        <v>33266000</v>
      </c>
      <c r="Z579" s="102">
        <v>26288000</v>
      </c>
      <c r="AA579" s="102">
        <v>37610000</v>
      </c>
      <c r="AB579" s="102">
        <v>490528000</v>
      </c>
    </row>
    <row r="580" spans="1:28" ht="12.75">
      <c r="A580" s="98" t="s">
        <v>29</v>
      </c>
      <c r="B580" s="110" t="s">
        <v>108</v>
      </c>
      <c r="C580" s="111" t="s">
        <v>109</v>
      </c>
      <c r="D580" s="98" t="s">
        <v>27</v>
      </c>
      <c r="E580" s="98">
        <v>15</v>
      </c>
      <c r="F580" s="99"/>
      <c r="G580" s="99"/>
      <c r="H580" s="99" t="s">
        <v>22</v>
      </c>
      <c r="I580" s="99"/>
      <c r="J580" s="100">
        <v>35170</v>
      </c>
      <c r="K580" s="101">
        <f t="shared" si="201"/>
        <v>9017.10287176571</v>
      </c>
      <c r="L580" s="87">
        <f t="shared" si="202"/>
        <v>0.12386446706051828</v>
      </c>
      <c r="M580" s="87">
        <f t="shared" si="203"/>
        <v>0.4197101775313994</v>
      </c>
      <c r="N580" s="87">
        <f t="shared" si="204"/>
        <v>0.1265788367200326</v>
      </c>
      <c r="O580" s="87">
        <f t="shared" si="205"/>
        <v>0.07782950840631364</v>
      </c>
      <c r="P580" s="87">
        <f t="shared" si="206"/>
        <v>0.07578729650970648</v>
      </c>
      <c r="Q580" s="87">
        <f t="shared" si="207"/>
        <v>0.05287219193961746</v>
      </c>
      <c r="R580" s="87">
        <f t="shared" si="208"/>
        <v>0.09223676828400436</v>
      </c>
      <c r="S580" s="87">
        <f t="shared" si="209"/>
        <v>0.03112075354840782</v>
      </c>
      <c r="T580">
        <v>317131508</v>
      </c>
      <c r="U580" s="102">
        <v>95642516</v>
      </c>
      <c r="V580" s="102">
        <v>58807698</v>
      </c>
      <c r="W580" s="102">
        <v>57264610</v>
      </c>
      <c r="X580" s="102">
        <v>39950039</v>
      </c>
      <c r="Y580" s="102">
        <v>93591548</v>
      </c>
      <c r="Z580" s="102">
        <v>69693772</v>
      </c>
      <c r="AA580" s="102">
        <v>23514730</v>
      </c>
      <c r="AB580" s="102">
        <v>755596421</v>
      </c>
    </row>
    <row r="581" spans="1:28" ht="12.75">
      <c r="A581" s="98" t="s">
        <v>29</v>
      </c>
      <c r="B581" s="110" t="s">
        <v>114</v>
      </c>
      <c r="C581" s="111" t="s">
        <v>115</v>
      </c>
      <c r="D581" s="98" t="s">
        <v>27</v>
      </c>
      <c r="E581" s="98">
        <v>15</v>
      </c>
      <c r="F581" s="99"/>
      <c r="G581" s="99" t="s">
        <v>22</v>
      </c>
      <c r="H581" s="99" t="s">
        <v>22</v>
      </c>
      <c r="I581" s="99"/>
      <c r="J581" s="100">
        <v>23595</v>
      </c>
      <c r="K581" s="101">
        <f t="shared" si="201"/>
        <v>8941.502648866286</v>
      </c>
      <c r="L581" s="87">
        <f t="shared" si="202"/>
        <v>0.054452482211687046</v>
      </c>
      <c r="M581" s="87">
        <f t="shared" si="203"/>
        <v>0.40477591624341497</v>
      </c>
      <c r="N581" s="87">
        <f t="shared" si="204"/>
        <v>0.214177982906263</v>
      </c>
      <c r="O581" s="87">
        <f t="shared" si="205"/>
        <v>0.04491115980919957</v>
      </c>
      <c r="P581" s="87">
        <f t="shared" si="206"/>
        <v>0.10311952177082527</v>
      </c>
      <c r="Q581" s="87">
        <f t="shared" si="207"/>
        <v>0.03937110402728186</v>
      </c>
      <c r="R581" s="87">
        <f t="shared" si="208"/>
        <v>0.07498777300953742</v>
      </c>
      <c r="S581" s="87">
        <f t="shared" si="209"/>
        <v>0.06420406002179087</v>
      </c>
      <c r="T581">
        <v>210974755</v>
      </c>
      <c r="U581" s="102">
        <v>111632500</v>
      </c>
      <c r="V581" s="102">
        <v>23408312</v>
      </c>
      <c r="W581" s="102">
        <v>53747308</v>
      </c>
      <c r="X581" s="102">
        <v>20520759</v>
      </c>
      <c r="Y581" s="102">
        <v>28381380</v>
      </c>
      <c r="Z581" s="102">
        <v>39084655</v>
      </c>
      <c r="AA581" s="102">
        <v>33464036</v>
      </c>
      <c r="AB581" s="102">
        <v>521213705</v>
      </c>
    </row>
    <row r="582" spans="1:28" ht="12.75">
      <c r="A582" s="98" t="s">
        <v>29</v>
      </c>
      <c r="B582" s="110" t="s">
        <v>170</v>
      </c>
      <c r="C582" s="111" t="s">
        <v>171</v>
      </c>
      <c r="D582" s="98" t="s">
        <v>27</v>
      </c>
      <c r="E582" s="98">
        <v>15</v>
      </c>
      <c r="F582" s="99"/>
      <c r="G582" s="99" t="s">
        <v>22</v>
      </c>
      <c r="H582" s="99" t="s">
        <v>22</v>
      </c>
      <c r="I582" s="99"/>
      <c r="J582" s="100">
        <v>19660</v>
      </c>
      <c r="K582" s="101">
        <f t="shared" si="201"/>
        <v>7850.261190233978</v>
      </c>
      <c r="L582" s="87">
        <f t="shared" si="202"/>
        <v>0.06348704204043154</v>
      </c>
      <c r="M582" s="87">
        <f t="shared" si="203"/>
        <v>0.2908035410749326</v>
      </c>
      <c r="N582" s="87">
        <f t="shared" si="204"/>
        <v>0.24908330668336842</v>
      </c>
      <c r="O582" s="87">
        <f t="shared" si="205"/>
        <v>0.12664327310841658</v>
      </c>
      <c r="P582" s="87">
        <f t="shared" si="206"/>
        <v>0.10070803315910404</v>
      </c>
      <c r="Q582" s="87">
        <f t="shared" si="207"/>
        <v>0.020164016814608714</v>
      </c>
      <c r="R582" s="87">
        <f t="shared" si="208"/>
        <v>0.08554731161324686</v>
      </c>
      <c r="S582" s="87">
        <f t="shared" si="209"/>
        <v>0.06356347550589123</v>
      </c>
      <c r="T582">
        <v>154336135</v>
      </c>
      <c r="U582" s="102">
        <v>132194246</v>
      </c>
      <c r="V582" s="102">
        <v>67212501</v>
      </c>
      <c r="W582" s="102">
        <v>53448072</v>
      </c>
      <c r="X582" s="102">
        <v>10701508</v>
      </c>
      <c r="Y582" s="102">
        <v>33694035</v>
      </c>
      <c r="Z582" s="102">
        <v>45401928</v>
      </c>
      <c r="AA582" s="102">
        <v>33734600</v>
      </c>
      <c r="AB582" s="102">
        <v>530723025</v>
      </c>
    </row>
    <row r="583" spans="1:28" ht="12.75">
      <c r="A583" s="98" t="s">
        <v>29</v>
      </c>
      <c r="B583" s="110" t="s">
        <v>180</v>
      </c>
      <c r="C583" s="111" t="s">
        <v>181</v>
      </c>
      <c r="D583" s="98" t="s">
        <v>27</v>
      </c>
      <c r="E583" s="98">
        <v>15</v>
      </c>
      <c r="F583" s="99"/>
      <c r="G583" s="99"/>
      <c r="H583" s="99" t="s">
        <v>22</v>
      </c>
      <c r="I583" s="99"/>
      <c r="J583" s="100">
        <v>30577</v>
      </c>
      <c r="K583" s="101">
        <f t="shared" si="201"/>
        <v>16705.007031428853</v>
      </c>
      <c r="L583" s="87">
        <f t="shared" si="202"/>
        <v>0.0943340541098213</v>
      </c>
      <c r="M583" s="87">
        <f t="shared" si="203"/>
        <v>0.43194920005648946</v>
      </c>
      <c r="N583" s="87">
        <f t="shared" si="204"/>
        <v>0.18566520171734793</v>
      </c>
      <c r="O583" s="87">
        <f t="shared" si="205"/>
        <v>0.024554320811216036</v>
      </c>
      <c r="P583" s="87">
        <f t="shared" si="206"/>
        <v>0.08153597272268315</v>
      </c>
      <c r="Q583" s="87">
        <f t="shared" si="207"/>
        <v>0.0571727690248207</v>
      </c>
      <c r="R583" s="87">
        <f t="shared" si="208"/>
        <v>0.09479155127054827</v>
      </c>
      <c r="S583" s="87">
        <f t="shared" si="209"/>
        <v>0.029996930287073127</v>
      </c>
      <c r="T583">
        <v>510789000</v>
      </c>
      <c r="U583" s="102">
        <v>219553000</v>
      </c>
      <c r="V583" s="102">
        <v>29036000</v>
      </c>
      <c r="W583" s="102">
        <v>96418000</v>
      </c>
      <c r="X583" s="102">
        <v>67608000</v>
      </c>
      <c r="Y583" s="102">
        <v>111552000</v>
      </c>
      <c r="Z583" s="102">
        <v>112093000</v>
      </c>
      <c r="AA583" s="102">
        <v>35472000</v>
      </c>
      <c r="AB583" s="102">
        <v>1182521000</v>
      </c>
    </row>
    <row r="584" spans="1:28" ht="12.75">
      <c r="A584" s="98" t="s">
        <v>29</v>
      </c>
      <c r="B584" s="110" t="s">
        <v>232</v>
      </c>
      <c r="C584" s="111" t="s">
        <v>233</v>
      </c>
      <c r="D584" s="98" t="s">
        <v>27</v>
      </c>
      <c r="E584" s="98">
        <v>15</v>
      </c>
      <c r="F584" s="99"/>
      <c r="G584" s="99"/>
      <c r="H584" s="99" t="s">
        <v>22</v>
      </c>
      <c r="I584" s="99"/>
      <c r="J584" s="100">
        <v>39207</v>
      </c>
      <c r="K584" s="101">
        <f t="shared" si="201"/>
        <v>0</v>
      </c>
      <c r="L584" s="87">
        <f t="shared" si="202"/>
      </c>
      <c r="M584" s="87"/>
      <c r="N584" s="87"/>
      <c r="O584" s="87"/>
      <c r="P584" s="87"/>
      <c r="Q584" s="87"/>
      <c r="R584" s="87"/>
      <c r="S584" s="87"/>
      <c r="U584" s="102"/>
      <c r="V584" s="102"/>
      <c r="W584" s="102"/>
      <c r="X584" s="102"/>
      <c r="Y584" s="102"/>
      <c r="Z584" s="102"/>
      <c r="AA584" s="102"/>
      <c r="AB584" s="102">
        <v>0</v>
      </c>
    </row>
    <row r="585" spans="1:28" ht="12.75">
      <c r="A585" s="98" t="s">
        <v>29</v>
      </c>
      <c r="B585" s="110" t="s">
        <v>56</v>
      </c>
      <c r="C585" s="111" t="s">
        <v>57</v>
      </c>
      <c r="D585" s="98" t="s">
        <v>27</v>
      </c>
      <c r="E585" s="98">
        <v>15</v>
      </c>
      <c r="F585" s="99"/>
      <c r="G585" s="99"/>
      <c r="H585" s="99"/>
      <c r="I585" s="99"/>
      <c r="J585" s="100">
        <v>16089</v>
      </c>
      <c r="K585" s="101">
        <f t="shared" si="201"/>
        <v>7424.20287152713</v>
      </c>
      <c r="L585" s="87">
        <f t="shared" si="202"/>
        <v>0.0998264889899621</v>
      </c>
      <c r="M585" s="87">
        <f aca="true" t="shared" si="210" ref="M585:M632">T585/AB585</f>
        <v>0.32033296950550705</v>
      </c>
      <c r="N585" s="87">
        <f aca="true" t="shared" si="211" ref="N585:N632">U585/AB585</f>
        <v>0.24621400048808353</v>
      </c>
      <c r="O585" s="87">
        <f aca="true" t="shared" si="212" ref="O585:O632">V585/AB585</f>
        <v>0.0166431117201726</v>
      </c>
      <c r="P585" s="87">
        <f aca="true" t="shared" si="213" ref="P585:P632">W585/AB585</f>
        <v>0.09229337574117628</v>
      </c>
      <c r="Q585" s="87">
        <f aca="true" t="shared" si="214" ref="Q585:Q632">X585/AB585</f>
        <v>0.08607701528881403</v>
      </c>
      <c r="R585" s="87">
        <f aca="true" t="shared" si="215" ref="R585:R632">Z585/AB585</f>
        <v>0.06266241515526151</v>
      </c>
      <c r="S585" s="87">
        <f aca="true" t="shared" si="216" ref="S585:S632">AA585/AB585</f>
        <v>0.07595062311102291</v>
      </c>
      <c r="T585">
        <v>119448000</v>
      </c>
      <c r="U585" s="102">
        <v>91810000</v>
      </c>
      <c r="V585" s="102">
        <v>6206000</v>
      </c>
      <c r="W585" s="102">
        <v>34415000</v>
      </c>
      <c r="X585" s="102">
        <v>32097000</v>
      </c>
      <c r="Y585" s="102">
        <v>37224000</v>
      </c>
      <c r="Z585" s="102">
        <v>23366000</v>
      </c>
      <c r="AA585" s="102">
        <v>28321000</v>
      </c>
      <c r="AB585" s="102">
        <v>372887000</v>
      </c>
    </row>
    <row r="586" spans="1:28" ht="12.75">
      <c r="A586" s="98" t="s">
        <v>29</v>
      </c>
      <c r="B586" s="110" t="s">
        <v>62</v>
      </c>
      <c r="C586" s="111" t="s">
        <v>63</v>
      </c>
      <c r="D586" s="98" t="s">
        <v>27</v>
      </c>
      <c r="E586" s="98">
        <v>15</v>
      </c>
      <c r="F586" s="99"/>
      <c r="G586" s="99"/>
      <c r="H586" s="99"/>
      <c r="I586" s="99"/>
      <c r="J586" s="100">
        <v>14669</v>
      </c>
      <c r="K586" s="101">
        <f t="shared" si="201"/>
        <v>7417.274524507465</v>
      </c>
      <c r="L586" s="87">
        <f t="shared" si="202"/>
        <v>0.08734991046002995</v>
      </c>
      <c r="M586" s="87">
        <f t="shared" si="210"/>
        <v>0.3194198984235094</v>
      </c>
      <c r="N586" s="87">
        <f t="shared" si="211"/>
        <v>0.25810997269764846</v>
      </c>
      <c r="O586" s="87">
        <f t="shared" si="212"/>
        <v>0.0439744003757743</v>
      </c>
      <c r="P586" s="87">
        <f t="shared" si="213"/>
        <v>0.0754572409946276</v>
      </c>
      <c r="Q586" s="87">
        <f t="shared" si="214"/>
        <v>0.11890320876023838</v>
      </c>
      <c r="R586" s="87">
        <f t="shared" si="215"/>
        <v>0.06539940698118193</v>
      </c>
      <c r="S586" s="87">
        <f t="shared" si="216"/>
        <v>0.031385961306989986</v>
      </c>
      <c r="T586">
        <v>108804000</v>
      </c>
      <c r="U586" s="102">
        <v>87920000</v>
      </c>
      <c r="V586" s="102">
        <v>14979000</v>
      </c>
      <c r="W586" s="102">
        <v>25703000</v>
      </c>
      <c r="X586" s="102">
        <v>40502000</v>
      </c>
      <c r="Y586" s="102">
        <v>29754000</v>
      </c>
      <c r="Z586" s="102">
        <v>22277000</v>
      </c>
      <c r="AA586" s="102">
        <v>10691000</v>
      </c>
      <c r="AB586" s="102">
        <v>340630000</v>
      </c>
    </row>
    <row r="587" spans="1:28" ht="12.75">
      <c r="A587" s="98" t="s">
        <v>29</v>
      </c>
      <c r="B587" s="110" t="s">
        <v>74</v>
      </c>
      <c r="C587" s="111" t="s">
        <v>75</v>
      </c>
      <c r="D587" s="98" t="s">
        <v>27</v>
      </c>
      <c r="E587" s="98">
        <v>15</v>
      </c>
      <c r="F587" s="99"/>
      <c r="G587" s="99"/>
      <c r="H587" s="99"/>
      <c r="I587" s="99"/>
      <c r="J587" s="100">
        <v>20835</v>
      </c>
      <c r="K587" s="101">
        <f t="shared" si="201"/>
        <v>11786.286441084712</v>
      </c>
      <c r="L587" s="87">
        <f t="shared" si="202"/>
        <v>0.10694986700806221</v>
      </c>
      <c r="M587" s="87">
        <f t="shared" si="210"/>
        <v>0.4321944113779681</v>
      </c>
      <c r="N587" s="87">
        <f t="shared" si="211"/>
        <v>0.09844120635521532</v>
      </c>
      <c r="O587" s="87">
        <f t="shared" si="212"/>
        <v>0.05488425102750578</v>
      </c>
      <c r="P587" s="87">
        <f t="shared" si="213"/>
        <v>0.13140915803375</v>
      </c>
      <c r="Q587" s="87">
        <f t="shared" si="214"/>
        <v>0.053803610463690345</v>
      </c>
      <c r="R587" s="87">
        <f t="shared" si="215"/>
        <v>0.11559013924347036</v>
      </c>
      <c r="S587" s="87">
        <f t="shared" si="216"/>
        <v>0.006727356490337899</v>
      </c>
      <c r="T587">
        <v>245567278</v>
      </c>
      <c r="U587" s="102">
        <v>55933021</v>
      </c>
      <c r="V587" s="102">
        <v>31184522</v>
      </c>
      <c r="W587" s="102">
        <v>74664985</v>
      </c>
      <c r="X587" s="102">
        <v>30570516</v>
      </c>
      <c r="Y587" s="102">
        <v>60767532</v>
      </c>
      <c r="Z587" s="102">
        <v>65676823</v>
      </c>
      <c r="AA587" s="102">
        <v>3822397</v>
      </c>
      <c r="AB587" s="102">
        <v>568187074</v>
      </c>
    </row>
    <row r="588" spans="1:28" ht="12.75">
      <c r="A588" s="98" t="s">
        <v>29</v>
      </c>
      <c r="B588" s="110" t="s">
        <v>88</v>
      </c>
      <c r="C588" s="111" t="s">
        <v>89</v>
      </c>
      <c r="D588" s="98" t="s">
        <v>27</v>
      </c>
      <c r="E588" s="98">
        <v>15</v>
      </c>
      <c r="F588" s="99"/>
      <c r="G588" s="99"/>
      <c r="H588" s="99"/>
      <c r="I588" s="99"/>
      <c r="J588" s="100">
        <v>16050</v>
      </c>
      <c r="K588" s="101">
        <f t="shared" si="201"/>
        <v>11334.09925233645</v>
      </c>
      <c r="L588" s="87">
        <f t="shared" si="202"/>
        <v>0.056404654715808</v>
      </c>
      <c r="M588" s="87">
        <f t="shared" si="210"/>
        <v>0.24632857012698517</v>
      </c>
      <c r="N588" s="87">
        <f t="shared" si="211"/>
        <v>0.4582229187774785</v>
      </c>
      <c r="O588" s="87">
        <f t="shared" si="212"/>
        <v>0.054155710395647566</v>
      </c>
      <c r="P588" s="87">
        <f t="shared" si="213"/>
        <v>0.047036618736067896</v>
      </c>
      <c r="Q588" s="87">
        <f t="shared" si="214"/>
        <v>0.027356425994753013</v>
      </c>
      <c r="R588" s="87">
        <f t="shared" si="215"/>
        <v>0.09623322649141751</v>
      </c>
      <c r="S588" s="87">
        <f t="shared" si="216"/>
        <v>0.014261874761842335</v>
      </c>
      <c r="T588">
        <v>181912293</v>
      </c>
      <c r="U588" s="102">
        <v>338395103</v>
      </c>
      <c r="V588" s="102">
        <v>39993694</v>
      </c>
      <c r="W588" s="102">
        <v>34736284</v>
      </c>
      <c r="X588" s="102">
        <v>20202570</v>
      </c>
      <c r="Y588" s="102">
        <v>41654527</v>
      </c>
      <c r="Z588" s="102">
        <v>71067708</v>
      </c>
      <c r="AA588" s="102">
        <v>10532316</v>
      </c>
      <c r="AB588" s="102">
        <v>738494495</v>
      </c>
    </row>
    <row r="589" spans="1:28" ht="12.75">
      <c r="A589" s="98" t="s">
        <v>29</v>
      </c>
      <c r="B589" s="110" t="s">
        <v>136</v>
      </c>
      <c r="C589" s="111" t="s">
        <v>137</v>
      </c>
      <c r="D589" s="98" t="s">
        <v>27</v>
      </c>
      <c r="E589" s="98">
        <v>15</v>
      </c>
      <c r="F589" s="99"/>
      <c r="G589" s="99"/>
      <c r="H589" s="99"/>
      <c r="I589" s="99"/>
      <c r="J589" s="100">
        <v>22024</v>
      </c>
      <c r="K589" s="101">
        <f t="shared" si="201"/>
        <v>10730.884489647657</v>
      </c>
      <c r="L589" s="87">
        <f t="shared" si="202"/>
        <v>0.07969529359474542</v>
      </c>
      <c r="M589" s="87">
        <f t="shared" si="210"/>
        <v>0.4168406905455649</v>
      </c>
      <c r="N589" s="87">
        <f t="shared" si="211"/>
        <v>0.17699639488369795</v>
      </c>
      <c r="O589" s="87">
        <f t="shared" si="212"/>
        <v>0.04067925752947236</v>
      </c>
      <c r="P589" s="87">
        <f t="shared" si="213"/>
        <v>0.07329286102311931</v>
      </c>
      <c r="Q589" s="87">
        <f t="shared" si="214"/>
        <v>0.06886936215545035</v>
      </c>
      <c r="R589" s="87">
        <f t="shared" si="215"/>
        <v>0.12030752841410158</v>
      </c>
      <c r="S589" s="87">
        <f t="shared" si="216"/>
        <v>0.023318611853848162</v>
      </c>
      <c r="T589">
        <v>236337000</v>
      </c>
      <c r="U589" s="102">
        <v>100352000</v>
      </c>
      <c r="V589" s="102">
        <v>23064000</v>
      </c>
      <c r="W589" s="102">
        <v>41555000</v>
      </c>
      <c r="X589" s="102">
        <v>39047000</v>
      </c>
      <c r="Y589" s="102">
        <v>45185000</v>
      </c>
      <c r="Z589" s="102">
        <v>68211000</v>
      </c>
      <c r="AA589" s="102">
        <v>13221000</v>
      </c>
      <c r="AB589" s="102">
        <v>566972000</v>
      </c>
    </row>
    <row r="590" spans="1:28" ht="12.75">
      <c r="A590" s="98" t="s">
        <v>29</v>
      </c>
      <c r="B590" s="110" t="s">
        <v>166</v>
      </c>
      <c r="C590" s="111" t="s">
        <v>167</v>
      </c>
      <c r="D590" s="98" t="s">
        <v>27</v>
      </c>
      <c r="E590" s="98">
        <v>15</v>
      </c>
      <c r="F590" s="99"/>
      <c r="G590" s="99"/>
      <c r="H590" s="99"/>
      <c r="I590" s="99"/>
      <c r="J590" s="100">
        <v>10680</v>
      </c>
      <c r="K590" s="101">
        <f t="shared" si="201"/>
        <v>5594.270037453183</v>
      </c>
      <c r="L590" s="87">
        <f t="shared" si="202"/>
        <v>0.04884728685906594</v>
      </c>
      <c r="M590" s="87">
        <f t="shared" si="210"/>
        <v>0.2373280470790606</v>
      </c>
      <c r="N590" s="87">
        <f t="shared" si="211"/>
        <v>0.387640817092636</v>
      </c>
      <c r="O590" s="87">
        <f t="shared" si="212"/>
        <v>0.09443191508211202</v>
      </c>
      <c r="P590" s="87">
        <f t="shared" si="213"/>
        <v>0.065869464204446</v>
      </c>
      <c r="Q590" s="87">
        <f t="shared" si="214"/>
        <v>0.05710506046649655</v>
      </c>
      <c r="R590" s="87">
        <f t="shared" si="215"/>
        <v>0.07767527336757743</v>
      </c>
      <c r="S590" s="87">
        <f t="shared" si="216"/>
        <v>0.03110213584860551</v>
      </c>
      <c r="T590">
        <v>59746804</v>
      </c>
      <c r="U590" s="102">
        <v>97587707</v>
      </c>
      <c r="V590" s="102">
        <v>23773023</v>
      </c>
      <c r="W590" s="102">
        <v>16582490</v>
      </c>
      <c r="X590" s="102">
        <v>14376071</v>
      </c>
      <c r="Y590" s="102">
        <v>12297195</v>
      </c>
      <c r="Z590" s="102">
        <v>19554576</v>
      </c>
      <c r="AA590" s="102">
        <v>7829893</v>
      </c>
      <c r="AB590" s="102">
        <v>251747759</v>
      </c>
    </row>
    <row r="591" spans="1:28" ht="12.75">
      <c r="A591" s="98" t="s">
        <v>29</v>
      </c>
      <c r="B591" s="110" t="s">
        <v>186</v>
      </c>
      <c r="C591" s="111" t="s">
        <v>187</v>
      </c>
      <c r="D591" s="98" t="s">
        <v>27</v>
      </c>
      <c r="E591" s="98">
        <v>15</v>
      </c>
      <c r="F591" s="99"/>
      <c r="G591" s="99"/>
      <c r="H591" s="99"/>
      <c r="I591" s="99"/>
      <c r="J591" s="100">
        <v>14785</v>
      </c>
      <c r="K591" s="101">
        <f t="shared" si="201"/>
        <v>7864.581738248225</v>
      </c>
      <c r="L591" s="87">
        <f t="shared" si="202"/>
        <v>0.13580631998316847</v>
      </c>
      <c r="M591" s="87">
        <f t="shared" si="210"/>
        <v>0.3306279570912806</v>
      </c>
      <c r="N591" s="87">
        <f t="shared" si="211"/>
        <v>0.24399599773511663</v>
      </c>
      <c r="O591" s="87">
        <f t="shared" si="212"/>
        <v>0.053422684610271186</v>
      </c>
      <c r="P591" s="87">
        <f t="shared" si="213"/>
        <v>0.07927580566775709</v>
      </c>
      <c r="Q591" s="87">
        <f t="shared" si="214"/>
        <v>0.03630937316356154</v>
      </c>
      <c r="R591" s="87">
        <f t="shared" si="215"/>
        <v>0.09975020264204906</v>
      </c>
      <c r="S591" s="87">
        <f t="shared" si="216"/>
        <v>0.020811659106795402</v>
      </c>
      <c r="T591">
        <v>116277841</v>
      </c>
      <c r="U591" s="102">
        <v>85810432</v>
      </c>
      <c r="V591" s="102">
        <v>18788110</v>
      </c>
      <c r="W591" s="102">
        <v>27880339</v>
      </c>
      <c r="X591" s="102">
        <v>12769566</v>
      </c>
      <c r="Y591" s="102">
        <v>47761435</v>
      </c>
      <c r="Z591" s="102">
        <v>35080936</v>
      </c>
      <c r="AA591" s="102">
        <v>7319208</v>
      </c>
      <c r="AB591" s="102">
        <v>351687867</v>
      </c>
    </row>
    <row r="592" spans="1:28" ht="12.75">
      <c r="A592" s="98" t="s">
        <v>29</v>
      </c>
      <c r="B592" s="110" t="s">
        <v>230</v>
      </c>
      <c r="C592" s="111" t="s">
        <v>231</v>
      </c>
      <c r="D592" s="98" t="s">
        <v>27</v>
      </c>
      <c r="E592" s="98">
        <v>16</v>
      </c>
      <c r="F592" s="99"/>
      <c r="G592" s="99" t="s">
        <v>22</v>
      </c>
      <c r="H592" s="99" t="s">
        <v>22</v>
      </c>
      <c r="I592" s="99"/>
      <c r="J592" s="100">
        <v>18902</v>
      </c>
      <c r="K592" s="101">
        <f t="shared" si="201"/>
        <v>7932.038197016189</v>
      </c>
      <c r="L592" s="87">
        <f t="shared" si="202"/>
        <v>0.0944997342080001</v>
      </c>
      <c r="M592" s="87">
        <f t="shared" si="210"/>
        <v>0.42517698136639476</v>
      </c>
      <c r="N592" s="87">
        <f t="shared" si="211"/>
        <v>0.16976386881851965</v>
      </c>
      <c r="O592" s="87">
        <f t="shared" si="212"/>
        <v>0.08168426185866283</v>
      </c>
      <c r="P592" s="87">
        <f t="shared" si="213"/>
        <v>0.08775875486553458</v>
      </c>
      <c r="Q592" s="87">
        <f t="shared" si="214"/>
        <v>0.05571681989977532</v>
      </c>
      <c r="R592" s="87">
        <f t="shared" si="215"/>
        <v>0.053663021094408084</v>
      </c>
      <c r="S592" s="87">
        <f t="shared" si="216"/>
        <v>0.031736557888704685</v>
      </c>
      <c r="T592">
        <v>149931386</v>
      </c>
      <c r="U592" s="102">
        <v>59864323</v>
      </c>
      <c r="V592" s="102">
        <v>28804557</v>
      </c>
      <c r="W592" s="102">
        <v>30946623</v>
      </c>
      <c r="X592" s="102">
        <v>19647583</v>
      </c>
      <c r="Y592" s="102">
        <v>33323714</v>
      </c>
      <c r="Z592" s="102">
        <v>18923346</v>
      </c>
      <c r="AA592" s="102">
        <v>11191354</v>
      </c>
      <c r="AB592" s="102">
        <v>352632886</v>
      </c>
    </row>
    <row r="593" spans="1:28" ht="12.75">
      <c r="A593" s="98" t="s">
        <v>29</v>
      </c>
      <c r="B593" s="110" t="s">
        <v>32</v>
      </c>
      <c r="C593" s="111" t="s">
        <v>33</v>
      </c>
      <c r="D593" s="98" t="s">
        <v>27</v>
      </c>
      <c r="E593" s="98">
        <v>16</v>
      </c>
      <c r="F593" s="99"/>
      <c r="G593" s="99"/>
      <c r="H593" s="99"/>
      <c r="I593" s="99"/>
      <c r="J593" s="100">
        <v>5555</v>
      </c>
      <c r="K593" s="101">
        <f t="shared" si="201"/>
        <v>7115.581458145814</v>
      </c>
      <c r="L593" s="87">
        <f t="shared" si="202"/>
        <v>0.09186473785789742</v>
      </c>
      <c r="M593" s="87">
        <f t="shared" si="210"/>
        <v>0.3073280123242661</v>
      </c>
      <c r="N593" s="87">
        <f t="shared" si="211"/>
        <v>0.3778145000648601</v>
      </c>
      <c r="O593" s="87">
        <f t="shared" si="212"/>
        <v>0.03008323183937103</v>
      </c>
      <c r="P593" s="87">
        <f t="shared" si="213"/>
        <v>0.04424873438757676</v>
      </c>
      <c r="Q593" s="87">
        <f t="shared" si="214"/>
        <v>0.0727932601187648</v>
      </c>
      <c r="R593" s="87">
        <f t="shared" si="215"/>
        <v>0.07088056245667503</v>
      </c>
      <c r="S593" s="87">
        <f t="shared" si="216"/>
        <v>0.004986960950588704</v>
      </c>
      <c r="T593">
        <v>39527055</v>
      </c>
      <c r="U593" s="102">
        <v>48592689</v>
      </c>
      <c r="V593" s="102">
        <v>3869161</v>
      </c>
      <c r="W593" s="102">
        <v>5691060</v>
      </c>
      <c r="X593" s="102">
        <v>9362320</v>
      </c>
      <c r="Y593" s="102">
        <v>11815202</v>
      </c>
      <c r="Z593" s="102">
        <v>9116318</v>
      </c>
      <c r="AA593" s="102">
        <v>641399</v>
      </c>
      <c r="AB593" s="102">
        <v>128615204</v>
      </c>
    </row>
    <row r="594" spans="1:28" ht="12.75">
      <c r="A594" s="98" t="s">
        <v>29</v>
      </c>
      <c r="B594" s="110" t="s">
        <v>34</v>
      </c>
      <c r="C594" s="111" t="s">
        <v>35</v>
      </c>
      <c r="D594" s="98" t="s">
        <v>27</v>
      </c>
      <c r="E594" s="98">
        <v>16</v>
      </c>
      <c r="F594" s="99"/>
      <c r="G594" s="99"/>
      <c r="H594" s="99"/>
      <c r="I594" s="99"/>
      <c r="J594" s="100">
        <v>19790</v>
      </c>
      <c r="K594" s="101">
        <f t="shared" si="201"/>
        <v>7195.065386558868</v>
      </c>
      <c r="L594" s="87">
        <f t="shared" si="202"/>
        <v>0.11377841944255168</v>
      </c>
      <c r="M594" s="87">
        <f t="shared" si="210"/>
        <v>0.3881345279910243</v>
      </c>
      <c r="N594" s="87">
        <f t="shared" si="211"/>
        <v>0.07017114854110194</v>
      </c>
      <c r="O594" s="87">
        <f t="shared" si="212"/>
        <v>0.1032645376834607</v>
      </c>
      <c r="P594" s="87">
        <f t="shared" si="213"/>
        <v>0.11921313744567127</v>
      </c>
      <c r="Q594" s="87">
        <f t="shared" si="214"/>
        <v>0.07008522433972961</v>
      </c>
      <c r="R594" s="87">
        <f t="shared" si="215"/>
        <v>0.10586722977248227</v>
      </c>
      <c r="S594" s="87">
        <f t="shared" si="216"/>
        <v>0.029485774783978198</v>
      </c>
      <c r="T594">
        <v>142390344</v>
      </c>
      <c r="U594" s="102">
        <v>25742863</v>
      </c>
      <c r="V594" s="102">
        <v>37883445</v>
      </c>
      <c r="W594" s="102">
        <v>43734320</v>
      </c>
      <c r="X594" s="102">
        <v>25711341</v>
      </c>
      <c r="Y594" s="102">
        <v>41740549</v>
      </c>
      <c r="Z594" s="102">
        <v>38838264</v>
      </c>
      <c r="AA594" s="102">
        <v>10817099</v>
      </c>
      <c r="AB594" s="102">
        <v>366858225</v>
      </c>
    </row>
    <row r="595" spans="1:28" ht="12.75">
      <c r="A595" s="98" t="s">
        <v>29</v>
      </c>
      <c r="B595" s="110" t="s">
        <v>38</v>
      </c>
      <c r="C595" s="111" t="s">
        <v>39</v>
      </c>
      <c r="D595" s="98" t="s">
        <v>27</v>
      </c>
      <c r="E595" s="98">
        <v>16</v>
      </c>
      <c r="F595" s="99"/>
      <c r="G595" s="99"/>
      <c r="H595" s="99"/>
      <c r="I595" s="99"/>
      <c r="J595" s="100">
        <v>5776</v>
      </c>
      <c r="K595" s="101">
        <f aca="true" t="shared" si="217" ref="K595:K626">IF(J595&gt;0,T595/J595,"")</f>
        <v>11224.175207756232</v>
      </c>
      <c r="L595" s="87">
        <f aca="true" t="shared" si="218" ref="L595:L626">IF(AB595&gt;0,Y595/AB595,"")</f>
        <v>0.05661872974038209</v>
      </c>
      <c r="M595" s="87">
        <f t="shared" si="210"/>
        <v>0.2327650300425121</v>
      </c>
      <c r="N595" s="87">
        <f t="shared" si="211"/>
        <v>0.39973197217248985</v>
      </c>
      <c r="O595" s="87">
        <f t="shared" si="212"/>
        <v>0.06408000757964791</v>
      </c>
      <c r="P595" s="87">
        <f t="shared" si="213"/>
        <v>0.08783736684772403</v>
      </c>
      <c r="Q595" s="87">
        <f t="shared" si="214"/>
        <v>0.055123642108853274</v>
      </c>
      <c r="R595" s="87">
        <f t="shared" si="215"/>
        <v>0.08834526773989984</v>
      </c>
      <c r="S595" s="87">
        <f t="shared" si="216"/>
        <v>0.015497983768490915</v>
      </c>
      <c r="T595">
        <v>64830836</v>
      </c>
      <c r="U595" s="102">
        <v>111335272</v>
      </c>
      <c r="V595" s="102">
        <v>17847872</v>
      </c>
      <c r="W595" s="102">
        <v>24464886</v>
      </c>
      <c r="X595" s="102">
        <v>15353302</v>
      </c>
      <c r="Y595" s="102">
        <v>15769721</v>
      </c>
      <c r="Z595" s="102">
        <v>24606349</v>
      </c>
      <c r="AA595" s="102">
        <v>4316573</v>
      </c>
      <c r="AB595" s="102">
        <v>278524811</v>
      </c>
    </row>
    <row r="596" spans="1:28" ht="12.75">
      <c r="A596" s="98" t="s">
        <v>29</v>
      </c>
      <c r="B596" s="110" t="s">
        <v>46</v>
      </c>
      <c r="C596" s="111" t="s">
        <v>47</v>
      </c>
      <c r="D596" s="98" t="s">
        <v>27</v>
      </c>
      <c r="E596" s="98">
        <v>16</v>
      </c>
      <c r="F596" s="99"/>
      <c r="G596" s="99" t="s">
        <v>22</v>
      </c>
      <c r="H596" s="99"/>
      <c r="I596" s="99"/>
      <c r="J596" s="100">
        <v>15088</v>
      </c>
      <c r="K596" s="101">
        <f t="shared" si="217"/>
        <v>7043.848422587486</v>
      </c>
      <c r="L596" s="87">
        <f t="shared" si="218"/>
        <v>0.08240726461143494</v>
      </c>
      <c r="M596" s="87">
        <f t="shared" si="210"/>
        <v>0.2662804131563272</v>
      </c>
      <c r="N596" s="87">
        <f t="shared" si="211"/>
        <v>0.22983329274728076</v>
      </c>
      <c r="O596" s="87">
        <f t="shared" si="212"/>
        <v>0.15698567210452957</v>
      </c>
      <c r="P596" s="87">
        <f t="shared" si="213"/>
        <v>0.07452041477108354</v>
      </c>
      <c r="Q596" s="87">
        <f t="shared" si="214"/>
        <v>0.04361113579324834</v>
      </c>
      <c r="R596" s="87">
        <f t="shared" si="215"/>
        <v>0.08778049851431796</v>
      </c>
      <c r="S596" s="87">
        <f t="shared" si="216"/>
        <v>0.05858130830177767</v>
      </c>
      <c r="T596">
        <v>106277585</v>
      </c>
      <c r="U596" s="102">
        <v>91730845</v>
      </c>
      <c r="V596" s="102">
        <v>62655972</v>
      </c>
      <c r="W596" s="102">
        <v>29742517</v>
      </c>
      <c r="X596" s="102">
        <v>17406035</v>
      </c>
      <c r="Y596" s="102">
        <v>32890309</v>
      </c>
      <c r="Z596" s="102">
        <v>35034869</v>
      </c>
      <c r="AA596" s="102">
        <v>23380916</v>
      </c>
      <c r="AB596" s="102">
        <v>399119048</v>
      </c>
    </row>
    <row r="597" spans="1:28" ht="12.75">
      <c r="A597" s="98" t="s">
        <v>29</v>
      </c>
      <c r="B597" s="110" t="s">
        <v>64</v>
      </c>
      <c r="C597" s="111" t="s">
        <v>65</v>
      </c>
      <c r="D597" s="98" t="s">
        <v>27</v>
      </c>
      <c r="E597" s="98">
        <v>16</v>
      </c>
      <c r="F597" s="99"/>
      <c r="G597" s="99"/>
      <c r="H597" s="99"/>
      <c r="I597" s="99"/>
      <c r="J597" s="100">
        <v>27317</v>
      </c>
      <c r="K597" s="101">
        <f t="shared" si="217"/>
        <v>5440.3869019292015</v>
      </c>
      <c r="L597" s="87">
        <f t="shared" si="218"/>
        <v>0.0761136172200882</v>
      </c>
      <c r="M597" s="87">
        <f t="shared" si="210"/>
        <v>0.41169515189511374</v>
      </c>
      <c r="N597" s="87">
        <f t="shared" si="211"/>
        <v>0.0007166537743782995</v>
      </c>
      <c r="O597" s="87">
        <f t="shared" si="212"/>
        <v>0.005483722764988883</v>
      </c>
      <c r="P597" s="87">
        <f t="shared" si="213"/>
        <v>0.11517578553051817</v>
      </c>
      <c r="Q597" s="87">
        <f t="shared" si="214"/>
        <v>0.15629597460699823</v>
      </c>
      <c r="R597" s="87">
        <f t="shared" si="215"/>
        <v>0.08142931279263443</v>
      </c>
      <c r="S597" s="87">
        <f t="shared" si="216"/>
        <v>0.15308978141528</v>
      </c>
      <c r="T597">
        <v>148615049</v>
      </c>
      <c r="U597" s="102">
        <v>258700</v>
      </c>
      <c r="V597" s="102">
        <v>1979532</v>
      </c>
      <c r="W597" s="102">
        <v>41576528</v>
      </c>
      <c r="X597" s="102">
        <v>56420227</v>
      </c>
      <c r="Y597" s="102">
        <v>27475740</v>
      </c>
      <c r="Z597" s="102">
        <v>29394617</v>
      </c>
      <c r="AA597" s="102">
        <v>55262845</v>
      </c>
      <c r="AB597" s="102">
        <v>360983238</v>
      </c>
    </row>
    <row r="598" spans="1:28" ht="12.75">
      <c r="A598" s="98" t="s">
        <v>29</v>
      </c>
      <c r="B598" s="110" t="s">
        <v>76</v>
      </c>
      <c r="C598" s="111" t="s">
        <v>77</v>
      </c>
      <c r="D598" s="98" t="s">
        <v>27</v>
      </c>
      <c r="E598" s="98">
        <v>16</v>
      </c>
      <c r="F598" s="99"/>
      <c r="G598" s="99"/>
      <c r="H598" s="99"/>
      <c r="I598" s="99"/>
      <c r="J598" s="100">
        <v>36757</v>
      </c>
      <c r="K598" s="101">
        <f t="shared" si="217"/>
        <v>4797.070598797508</v>
      </c>
      <c r="L598" s="87">
        <f t="shared" si="218"/>
        <v>0.10017552763927196</v>
      </c>
      <c r="M598" s="87">
        <f t="shared" si="210"/>
        <v>0.40502879927455604</v>
      </c>
      <c r="N598" s="87">
        <f t="shared" si="211"/>
        <v>0.19906044836803422</v>
      </c>
      <c r="O598" s="87">
        <f t="shared" si="212"/>
        <v>0.0025562931664516995</v>
      </c>
      <c r="P598" s="87">
        <f t="shared" si="213"/>
        <v>0.09376842022908005</v>
      </c>
      <c r="Q598" s="87">
        <f t="shared" si="214"/>
        <v>0.053783729582805063</v>
      </c>
      <c r="R598" s="87">
        <f t="shared" si="215"/>
        <v>0.03379568088464396</v>
      </c>
      <c r="S598" s="87">
        <f t="shared" si="216"/>
        <v>0.111831100855157</v>
      </c>
      <c r="T598">
        <v>176325924</v>
      </c>
      <c r="U598" s="102">
        <v>86659313</v>
      </c>
      <c r="V598" s="102">
        <v>1112861</v>
      </c>
      <c r="W598" s="102">
        <v>40821303</v>
      </c>
      <c r="X598" s="102">
        <v>23414300</v>
      </c>
      <c r="Y598" s="102">
        <v>43610584</v>
      </c>
      <c r="Z598" s="102">
        <v>14712669</v>
      </c>
      <c r="AA598" s="102">
        <v>48684741</v>
      </c>
      <c r="AB598" s="102">
        <v>435341695</v>
      </c>
    </row>
    <row r="599" spans="1:28" ht="12.75">
      <c r="A599" s="98" t="s">
        <v>29</v>
      </c>
      <c r="B599" s="110" t="s">
        <v>78</v>
      </c>
      <c r="C599" s="111" t="s">
        <v>79</v>
      </c>
      <c r="D599" s="98" t="s">
        <v>27</v>
      </c>
      <c r="E599" s="98">
        <v>16</v>
      </c>
      <c r="F599" s="99"/>
      <c r="G599" s="99"/>
      <c r="H599" s="99"/>
      <c r="I599" s="99"/>
      <c r="J599" s="100">
        <v>18220</v>
      </c>
      <c r="K599" s="101">
        <f t="shared" si="217"/>
        <v>6198.911361141602</v>
      </c>
      <c r="L599" s="87">
        <f t="shared" si="218"/>
        <v>0.15213413930077033</v>
      </c>
      <c r="M599" s="87">
        <f t="shared" si="210"/>
        <v>0.4017672618412994</v>
      </c>
      <c r="N599" s="87">
        <f t="shared" si="211"/>
        <v>0.0865637860729338</v>
      </c>
      <c r="O599" s="87">
        <f t="shared" si="212"/>
        <v>0.03544656068531526</v>
      </c>
      <c r="P599" s="87">
        <f t="shared" si="213"/>
        <v>0.1092557061760044</v>
      </c>
      <c r="Q599" s="87">
        <f t="shared" si="214"/>
        <v>0.07401209913027816</v>
      </c>
      <c r="R599" s="87">
        <f t="shared" si="215"/>
        <v>0.06676575350880284</v>
      </c>
      <c r="S599" s="87">
        <f t="shared" si="216"/>
        <v>0.07405469328459581</v>
      </c>
      <c r="T599">
        <v>112944165</v>
      </c>
      <c r="U599" s="102">
        <v>24334672</v>
      </c>
      <c r="V599" s="102">
        <v>9964680</v>
      </c>
      <c r="W599" s="102">
        <v>30713788</v>
      </c>
      <c r="X599" s="102">
        <v>20806162</v>
      </c>
      <c r="Y599" s="102">
        <v>42767704</v>
      </c>
      <c r="Z599" s="102">
        <v>18769081</v>
      </c>
      <c r="AA599" s="102">
        <v>20818136</v>
      </c>
      <c r="AB599" s="102">
        <v>281118388</v>
      </c>
    </row>
    <row r="600" spans="1:28" ht="12.75">
      <c r="A600" s="98" t="s">
        <v>29</v>
      </c>
      <c r="B600" s="110" t="s">
        <v>80</v>
      </c>
      <c r="C600" s="111" t="s">
        <v>81</v>
      </c>
      <c r="D600" s="98" t="s">
        <v>27</v>
      </c>
      <c r="E600" s="98">
        <v>16</v>
      </c>
      <c r="F600" s="99"/>
      <c r="G600" s="99"/>
      <c r="H600" s="99"/>
      <c r="I600" s="99"/>
      <c r="J600" s="100">
        <v>27799</v>
      </c>
      <c r="K600" s="101">
        <f t="shared" si="217"/>
        <v>4325.513471707615</v>
      </c>
      <c r="L600" s="87">
        <f t="shared" si="218"/>
        <v>0.1361085096286407</v>
      </c>
      <c r="M600" s="87">
        <f t="shared" si="210"/>
        <v>0.31608484913841667</v>
      </c>
      <c r="N600" s="87">
        <f t="shared" si="211"/>
        <v>0.1697039100830923</v>
      </c>
      <c r="O600" s="87">
        <f t="shared" si="212"/>
        <v>0.010566678009573022</v>
      </c>
      <c r="P600" s="87">
        <f t="shared" si="213"/>
        <v>0.17221960955328083</v>
      </c>
      <c r="Q600" s="87">
        <f t="shared" si="214"/>
        <v>0.049896605814285545</v>
      </c>
      <c r="R600" s="87">
        <f t="shared" si="215"/>
        <v>0.07897495746830704</v>
      </c>
      <c r="S600" s="87">
        <f t="shared" si="216"/>
        <v>0.06644488030440389</v>
      </c>
      <c r="T600">
        <v>120244949</v>
      </c>
      <c r="U600" s="102">
        <v>64558735</v>
      </c>
      <c r="V600" s="102">
        <v>4019774</v>
      </c>
      <c r="W600" s="102">
        <v>65515757</v>
      </c>
      <c r="X600" s="102">
        <v>18981659</v>
      </c>
      <c r="Y600" s="102">
        <v>51778378</v>
      </c>
      <c r="Z600" s="102">
        <v>30043641</v>
      </c>
      <c r="AA600" s="102">
        <v>25276951</v>
      </c>
      <c r="AB600" s="102">
        <v>380419844</v>
      </c>
    </row>
    <row r="601" spans="1:28" ht="12.75">
      <c r="A601" s="98" t="s">
        <v>29</v>
      </c>
      <c r="B601" s="110" t="s">
        <v>90</v>
      </c>
      <c r="C601" s="111" t="s">
        <v>91</v>
      </c>
      <c r="D601" s="98" t="s">
        <v>27</v>
      </c>
      <c r="E601" s="98">
        <v>16</v>
      </c>
      <c r="F601" s="99"/>
      <c r="G601" s="99"/>
      <c r="H601" s="99"/>
      <c r="I601" s="99"/>
      <c r="J601" s="100">
        <v>20860</v>
      </c>
      <c r="K601" s="101">
        <f t="shared" si="217"/>
        <v>6749.086720997124</v>
      </c>
      <c r="L601" s="87">
        <f t="shared" si="218"/>
        <v>0.10148015225820861</v>
      </c>
      <c r="M601" s="87">
        <f t="shared" si="210"/>
        <v>0.34656043407796894</v>
      </c>
      <c r="N601" s="87">
        <f t="shared" si="211"/>
        <v>0.15920034935596664</v>
      </c>
      <c r="O601" s="87">
        <f t="shared" si="212"/>
        <v>0.05388126829221078</v>
      </c>
      <c r="P601" s="87">
        <f t="shared" si="213"/>
        <v>0.1165089678188048</v>
      </c>
      <c r="Q601" s="87">
        <f t="shared" si="214"/>
        <v>0.05609060232164214</v>
      </c>
      <c r="R601" s="87">
        <f t="shared" si="215"/>
        <v>0.0940332308119371</v>
      </c>
      <c r="S601" s="87">
        <f t="shared" si="216"/>
        <v>0.072244995063261</v>
      </c>
      <c r="T601">
        <v>140785949</v>
      </c>
      <c r="U601" s="102">
        <v>64673200</v>
      </c>
      <c r="V601" s="102">
        <v>21888608</v>
      </c>
      <c r="W601" s="102">
        <v>47330347</v>
      </c>
      <c r="X601" s="102">
        <v>22786123</v>
      </c>
      <c r="Y601" s="102">
        <v>41225074</v>
      </c>
      <c r="Z601" s="102">
        <v>38199853</v>
      </c>
      <c r="AA601" s="102">
        <v>29348648</v>
      </c>
      <c r="AB601" s="102">
        <v>406237802</v>
      </c>
    </row>
    <row r="602" spans="1:28" ht="12.75">
      <c r="A602" s="98" t="s">
        <v>29</v>
      </c>
      <c r="B602" s="110" t="s">
        <v>96</v>
      </c>
      <c r="C602" s="111" t="s">
        <v>97</v>
      </c>
      <c r="D602" s="98" t="s">
        <v>27</v>
      </c>
      <c r="E602" s="98">
        <v>16</v>
      </c>
      <c r="F602" s="99"/>
      <c r="G602" s="99"/>
      <c r="H602" s="99"/>
      <c r="I602" s="99"/>
      <c r="J602" s="100">
        <v>10782</v>
      </c>
      <c r="K602" s="101">
        <f t="shared" si="217"/>
        <v>7644.793730291226</v>
      </c>
      <c r="L602" s="87">
        <f t="shared" si="218"/>
        <v>0.08742957627699462</v>
      </c>
      <c r="M602" s="87">
        <f t="shared" si="210"/>
        <v>0.32658103656705756</v>
      </c>
      <c r="N602" s="87">
        <f t="shared" si="211"/>
        <v>0.26589359362581155</v>
      </c>
      <c r="O602" s="87">
        <f t="shared" si="212"/>
        <v>0.08954668293094484</v>
      </c>
      <c r="P602" s="87">
        <f t="shared" si="213"/>
        <v>0.06001262928553147</v>
      </c>
      <c r="Q602" s="87">
        <f t="shared" si="214"/>
        <v>0.030760372358210743</v>
      </c>
      <c r="R602" s="87">
        <f t="shared" si="215"/>
        <v>0.08298197593752472</v>
      </c>
      <c r="S602" s="87">
        <f t="shared" si="216"/>
        <v>0.056794133017924506</v>
      </c>
      <c r="T602">
        <v>82426166</v>
      </c>
      <c r="U602" s="102">
        <v>67109192</v>
      </c>
      <c r="V602" s="102">
        <v>22600791</v>
      </c>
      <c r="W602" s="102">
        <v>15146657</v>
      </c>
      <c r="X602" s="102">
        <v>7763646</v>
      </c>
      <c r="Y602" s="102">
        <v>22066452</v>
      </c>
      <c r="Z602" s="102">
        <v>20943917</v>
      </c>
      <c r="AA602" s="102">
        <v>14334337</v>
      </c>
      <c r="AB602" s="102">
        <v>252391158</v>
      </c>
    </row>
    <row r="603" spans="1:28" ht="12.75">
      <c r="A603" s="98" t="s">
        <v>29</v>
      </c>
      <c r="B603" s="110" t="s">
        <v>102</v>
      </c>
      <c r="C603" s="111" t="s">
        <v>103</v>
      </c>
      <c r="D603" s="98" t="s">
        <v>27</v>
      </c>
      <c r="E603" s="98">
        <v>16</v>
      </c>
      <c r="F603" s="99"/>
      <c r="G603" s="99"/>
      <c r="H603" s="99"/>
      <c r="I603" s="99"/>
      <c r="J603" s="100">
        <v>21328</v>
      </c>
      <c r="K603" s="101">
        <f t="shared" si="217"/>
        <v>6557.1009939985</v>
      </c>
      <c r="L603" s="87">
        <f t="shared" si="218"/>
        <v>0.11801827694231196</v>
      </c>
      <c r="M603" s="87">
        <f t="shared" si="210"/>
        <v>0.45162961979530175</v>
      </c>
      <c r="N603" s="87">
        <f t="shared" si="211"/>
        <v>0.05470208086963891</v>
      </c>
      <c r="O603" s="87">
        <f t="shared" si="212"/>
        <v>0.09516592930395812</v>
      </c>
      <c r="P603" s="87">
        <f t="shared" si="213"/>
        <v>0.10776334775011333</v>
      </c>
      <c r="Q603" s="87">
        <f t="shared" si="214"/>
        <v>0.048668787085883736</v>
      </c>
      <c r="R603" s="87">
        <f t="shared" si="215"/>
        <v>0.0891075948349831</v>
      </c>
      <c r="S603" s="87">
        <f t="shared" si="216"/>
        <v>0.034944363417809134</v>
      </c>
      <c r="T603">
        <v>139849850</v>
      </c>
      <c r="U603" s="102">
        <v>16938831</v>
      </c>
      <c r="V603" s="102">
        <v>29468707</v>
      </c>
      <c r="W603" s="102">
        <v>33369574</v>
      </c>
      <c r="X603" s="102">
        <v>15070585</v>
      </c>
      <c r="Y603" s="102">
        <v>36545075</v>
      </c>
      <c r="Z603" s="102">
        <v>27592707</v>
      </c>
      <c r="AA603" s="102">
        <v>10820734</v>
      </c>
      <c r="AB603" s="102">
        <v>309656063</v>
      </c>
    </row>
    <row r="604" spans="1:28" ht="12.75">
      <c r="A604" s="98" t="s">
        <v>29</v>
      </c>
      <c r="B604" s="110" t="s">
        <v>118</v>
      </c>
      <c r="C604" s="111" t="s">
        <v>119</v>
      </c>
      <c r="D604" s="98" t="s">
        <v>27</v>
      </c>
      <c r="E604" s="98">
        <v>16</v>
      </c>
      <c r="F604" s="99"/>
      <c r="G604" s="99"/>
      <c r="H604" s="99"/>
      <c r="I604" s="99"/>
      <c r="J604" s="100">
        <v>10451</v>
      </c>
      <c r="K604" s="101">
        <f t="shared" si="217"/>
        <v>5069.437183044684</v>
      </c>
      <c r="L604" s="87">
        <f t="shared" si="218"/>
        <v>0.07198441878814812</v>
      </c>
      <c r="M604" s="87">
        <f t="shared" si="210"/>
        <v>0.32033501117046526</v>
      </c>
      <c r="N604" s="87">
        <f t="shared" si="211"/>
        <v>0.14776362146785052</v>
      </c>
      <c r="O604" s="87">
        <f t="shared" si="212"/>
        <v>0.09226035195279081</v>
      </c>
      <c r="P604" s="87">
        <f t="shared" si="213"/>
        <v>0.13157323078876484</v>
      </c>
      <c r="Q604" s="87">
        <f t="shared" si="214"/>
        <v>0.11118997651028015</v>
      </c>
      <c r="R604" s="87">
        <f t="shared" si="215"/>
        <v>0.11007669076101251</v>
      </c>
      <c r="S604" s="87">
        <f t="shared" si="216"/>
        <v>0.014816698560687822</v>
      </c>
      <c r="T604">
        <v>52980688</v>
      </c>
      <c r="U604" s="102">
        <v>24438847</v>
      </c>
      <c r="V604" s="102">
        <v>15259078</v>
      </c>
      <c r="W604" s="102">
        <v>21761094</v>
      </c>
      <c r="X604" s="102">
        <v>18389877</v>
      </c>
      <c r="Y604" s="102">
        <v>11905611</v>
      </c>
      <c r="Z604" s="102">
        <v>18205749</v>
      </c>
      <c r="AA604" s="102">
        <v>2450556</v>
      </c>
      <c r="AB604" s="102">
        <v>165391500</v>
      </c>
    </row>
    <row r="605" spans="1:28" ht="12.75">
      <c r="A605" s="98" t="s">
        <v>29</v>
      </c>
      <c r="B605" s="110" t="s">
        <v>126</v>
      </c>
      <c r="C605" s="111" t="s">
        <v>127</v>
      </c>
      <c r="D605" s="98" t="s">
        <v>27</v>
      </c>
      <c r="E605" s="98">
        <v>16</v>
      </c>
      <c r="F605" s="99"/>
      <c r="G605" s="99"/>
      <c r="H605" s="99"/>
      <c r="I605" s="99"/>
      <c r="J605" s="100">
        <v>4376</v>
      </c>
      <c r="K605" s="101">
        <f t="shared" si="217"/>
        <v>14750.622029250457</v>
      </c>
      <c r="L605" s="87">
        <f t="shared" si="218"/>
        <v>0.11234243463599537</v>
      </c>
      <c r="M605" s="87">
        <f t="shared" si="210"/>
        <v>0.41092157592658524</v>
      </c>
      <c r="N605" s="87">
        <f t="shared" si="211"/>
        <v>0.10272807354973404</v>
      </c>
      <c r="O605" s="87">
        <f t="shared" si="212"/>
        <v>0.032915049751619886</v>
      </c>
      <c r="P605" s="87">
        <f t="shared" si="213"/>
        <v>0.08997670496440334</v>
      </c>
      <c r="Q605" s="87">
        <f t="shared" si="214"/>
        <v>0.053112783017494114</v>
      </c>
      <c r="R605" s="87">
        <f t="shared" si="215"/>
        <v>0.13477717885453105</v>
      </c>
      <c r="S605" s="87">
        <f t="shared" si="216"/>
        <v>0.06322619929963699</v>
      </c>
      <c r="T605">
        <v>64548722</v>
      </c>
      <c r="U605" s="102">
        <v>16136816</v>
      </c>
      <c r="V605" s="102">
        <v>5170389</v>
      </c>
      <c r="W605" s="102">
        <v>14133795</v>
      </c>
      <c r="X605" s="102">
        <v>8343106</v>
      </c>
      <c r="Y605" s="102">
        <v>17647067</v>
      </c>
      <c r="Z605" s="102">
        <v>21171180</v>
      </c>
      <c r="AA605" s="102">
        <v>9931750</v>
      </c>
      <c r="AB605" s="102">
        <v>157082825</v>
      </c>
    </row>
    <row r="606" spans="1:28" ht="12.75">
      <c r="A606" s="98" t="s">
        <v>29</v>
      </c>
      <c r="B606" s="110" t="s">
        <v>128</v>
      </c>
      <c r="C606" s="111" t="s">
        <v>129</v>
      </c>
      <c r="D606" s="98" t="s">
        <v>27</v>
      </c>
      <c r="E606" s="98">
        <v>16</v>
      </c>
      <c r="F606" s="99"/>
      <c r="G606" s="99"/>
      <c r="H606" s="99"/>
      <c r="I606" s="99"/>
      <c r="J606" s="100">
        <v>15082</v>
      </c>
      <c r="K606" s="101">
        <f t="shared" si="217"/>
        <v>2997.2636918180615</v>
      </c>
      <c r="L606" s="87">
        <f t="shared" si="218"/>
        <v>0.09835258723159943</v>
      </c>
      <c r="M606" s="87">
        <f t="shared" si="210"/>
        <v>0.32001170129164797</v>
      </c>
      <c r="N606" s="87">
        <f t="shared" si="211"/>
        <v>0.2894893621368185</v>
      </c>
      <c r="O606" s="87">
        <f t="shared" si="212"/>
        <v>0.011871779152965152</v>
      </c>
      <c r="P606" s="87">
        <f t="shared" si="213"/>
        <v>0.07559619709862024</v>
      </c>
      <c r="Q606" s="87">
        <f t="shared" si="214"/>
        <v>0.09660188875350145</v>
      </c>
      <c r="R606" s="87">
        <f t="shared" si="215"/>
        <v>0.08569346346601714</v>
      </c>
      <c r="S606" s="87">
        <f t="shared" si="216"/>
        <v>0.022383020868830178</v>
      </c>
      <c r="T606">
        <v>45204731</v>
      </c>
      <c r="U606" s="102">
        <v>40893157</v>
      </c>
      <c r="V606" s="102">
        <v>1677003</v>
      </c>
      <c r="W606" s="102">
        <v>10678690</v>
      </c>
      <c r="X606" s="102">
        <v>13645946</v>
      </c>
      <c r="Y606" s="102">
        <v>13893249</v>
      </c>
      <c r="Z606" s="102">
        <v>12105026</v>
      </c>
      <c r="AA606" s="102">
        <v>3161817</v>
      </c>
      <c r="AB606" s="102">
        <v>141259619</v>
      </c>
    </row>
    <row r="607" spans="1:28" ht="12.75">
      <c r="A607" s="98" t="s">
        <v>29</v>
      </c>
      <c r="B607" s="110" t="s">
        <v>130</v>
      </c>
      <c r="C607" s="111" t="s">
        <v>131</v>
      </c>
      <c r="D607" s="98" t="s">
        <v>27</v>
      </c>
      <c r="E607" s="98">
        <v>16</v>
      </c>
      <c r="F607" s="99"/>
      <c r="G607" s="99"/>
      <c r="H607" s="99"/>
      <c r="I607" s="99"/>
      <c r="J607" s="100">
        <v>9810</v>
      </c>
      <c r="K607" s="101">
        <f t="shared" si="217"/>
        <v>6716.411824668706</v>
      </c>
      <c r="L607" s="87">
        <f t="shared" si="218"/>
        <v>0.06936781511026083</v>
      </c>
      <c r="M607" s="87">
        <f t="shared" si="210"/>
        <v>0.28136583366072804</v>
      </c>
      <c r="N607" s="87">
        <f t="shared" si="211"/>
        <v>0.2219180773106947</v>
      </c>
      <c r="O607" s="87">
        <f t="shared" si="212"/>
        <v>0.10716908938728797</v>
      </c>
      <c r="P607" s="87">
        <f t="shared" si="213"/>
        <v>0.09761201168371966</v>
      </c>
      <c r="Q607" s="87">
        <f t="shared" si="214"/>
        <v>0.08399381651094068</v>
      </c>
      <c r="R607" s="87">
        <f t="shared" si="215"/>
        <v>0.09849170695044668</v>
      </c>
      <c r="S607" s="87">
        <f t="shared" si="216"/>
        <v>0.04008164938592146</v>
      </c>
      <c r="T607">
        <v>65888000</v>
      </c>
      <c r="U607" s="102">
        <v>51967000</v>
      </c>
      <c r="V607" s="102">
        <v>25096000</v>
      </c>
      <c r="W607" s="102">
        <v>22858000</v>
      </c>
      <c r="X607" s="102">
        <v>19669000</v>
      </c>
      <c r="Y607" s="102">
        <v>16244000</v>
      </c>
      <c r="Z607" s="102">
        <v>23064000</v>
      </c>
      <c r="AA607" s="102">
        <v>9386000</v>
      </c>
      <c r="AB607" s="102">
        <v>234172000</v>
      </c>
    </row>
    <row r="608" spans="1:28" ht="12.75">
      <c r="A608" s="98" t="s">
        <v>29</v>
      </c>
      <c r="B608" s="110" t="s">
        <v>132</v>
      </c>
      <c r="C608" s="111" t="s">
        <v>133</v>
      </c>
      <c r="D608" s="98" t="s">
        <v>27</v>
      </c>
      <c r="E608" s="98">
        <v>16</v>
      </c>
      <c r="F608" s="99"/>
      <c r="G608" s="99"/>
      <c r="H608" s="99"/>
      <c r="I608" s="99"/>
      <c r="J608" s="100">
        <v>9929</v>
      </c>
      <c r="K608" s="101">
        <f t="shared" si="217"/>
        <v>8050.428542652835</v>
      </c>
      <c r="L608" s="87">
        <f t="shared" si="218"/>
        <v>0.1093530618857328</v>
      </c>
      <c r="M608" s="87">
        <f t="shared" si="210"/>
        <v>0.34047065243998154</v>
      </c>
      <c r="N608" s="87">
        <f t="shared" si="211"/>
        <v>0.2155885182579717</v>
      </c>
      <c r="O608" s="87">
        <f t="shared" si="212"/>
        <v>0.09530678217248484</v>
      </c>
      <c r="P608" s="87">
        <f t="shared" si="213"/>
        <v>0.08441789564617984</v>
      </c>
      <c r="Q608" s="87">
        <f t="shared" si="214"/>
        <v>0.03789765886279648</v>
      </c>
      <c r="R608" s="87">
        <f t="shared" si="215"/>
        <v>0.09142496453696256</v>
      </c>
      <c r="S608" s="87">
        <f t="shared" si="216"/>
        <v>0.025540466197890264</v>
      </c>
      <c r="T608">
        <v>79932705</v>
      </c>
      <c r="U608" s="102">
        <v>50613976</v>
      </c>
      <c r="V608" s="102">
        <v>22375288</v>
      </c>
      <c r="W608" s="102">
        <v>19818891</v>
      </c>
      <c r="X608" s="102">
        <v>8897279</v>
      </c>
      <c r="Y608" s="102">
        <v>25672950</v>
      </c>
      <c r="Z608" s="102">
        <v>21463949</v>
      </c>
      <c r="AA608" s="102">
        <v>5996166</v>
      </c>
      <c r="AB608" s="102">
        <v>234771204</v>
      </c>
    </row>
    <row r="609" spans="1:28" ht="12.75">
      <c r="A609" s="98" t="s">
        <v>29</v>
      </c>
      <c r="B609" s="110" t="s">
        <v>142</v>
      </c>
      <c r="C609" s="111" t="s">
        <v>143</v>
      </c>
      <c r="D609" s="98" t="s">
        <v>27</v>
      </c>
      <c r="E609" s="98">
        <v>16</v>
      </c>
      <c r="F609" s="99"/>
      <c r="G609" s="99"/>
      <c r="H609" s="99"/>
      <c r="I609" s="99"/>
      <c r="J609" s="100">
        <v>6062</v>
      </c>
      <c r="K609" s="101">
        <f t="shared" si="217"/>
        <v>7754.041570438799</v>
      </c>
      <c r="L609" s="87">
        <f t="shared" si="218"/>
        <v>0.1355566417265105</v>
      </c>
      <c r="M609" s="87">
        <f t="shared" si="210"/>
        <v>0.3534609166447344</v>
      </c>
      <c r="N609" s="87">
        <f t="shared" si="211"/>
        <v>0.2539008158814904</v>
      </c>
      <c r="O609" s="87">
        <f t="shared" si="212"/>
        <v>0.036462758957777196</v>
      </c>
      <c r="P609" s="87">
        <f t="shared" si="213"/>
        <v>0.08092642027296311</v>
      </c>
      <c r="Q609" s="87">
        <f t="shared" si="214"/>
        <v>0.052442004737376396</v>
      </c>
      <c r="R609" s="87">
        <f t="shared" si="215"/>
        <v>0.07808399443546264</v>
      </c>
      <c r="S609" s="87">
        <f t="shared" si="216"/>
        <v>0.009166447343685378</v>
      </c>
      <c r="T609">
        <v>47005000</v>
      </c>
      <c r="U609" s="102">
        <v>33765000</v>
      </c>
      <c r="V609" s="102">
        <v>4849000</v>
      </c>
      <c r="W609" s="102">
        <v>10762000</v>
      </c>
      <c r="X609" s="102">
        <v>6974000</v>
      </c>
      <c r="Y609" s="102">
        <v>18027000</v>
      </c>
      <c r="Z609" s="102">
        <v>10384000</v>
      </c>
      <c r="AA609" s="102">
        <v>1219000</v>
      </c>
      <c r="AB609" s="102">
        <v>132985000</v>
      </c>
    </row>
    <row r="610" spans="1:28" ht="12.75">
      <c r="A610" s="98" t="s">
        <v>29</v>
      </c>
      <c r="B610" s="110" t="s">
        <v>146</v>
      </c>
      <c r="C610" s="111" t="s">
        <v>147</v>
      </c>
      <c r="D610" s="98" t="s">
        <v>27</v>
      </c>
      <c r="E610" s="98">
        <v>16</v>
      </c>
      <c r="F610" s="99"/>
      <c r="G610" s="99"/>
      <c r="H610" s="99"/>
      <c r="I610" s="99"/>
      <c r="J610" s="100">
        <v>22193</v>
      </c>
      <c r="K610" s="101">
        <f t="shared" si="217"/>
        <v>5776.203262289911</v>
      </c>
      <c r="L610" s="87">
        <f t="shared" si="218"/>
        <v>0.11966503697546363</v>
      </c>
      <c r="M610" s="87">
        <f t="shared" si="210"/>
        <v>0.40190185181915894</v>
      </c>
      <c r="N610" s="87">
        <f t="shared" si="211"/>
        <v>0.07948642653918024</v>
      </c>
      <c r="O610" s="87">
        <f t="shared" si="212"/>
        <v>0.02794780161237752</v>
      </c>
      <c r="P610" s="87">
        <f t="shared" si="213"/>
        <v>0.11518056372751492</v>
      </c>
      <c r="Q610" s="87">
        <f t="shared" si="214"/>
        <v>0.062155061003524456</v>
      </c>
      <c r="R610" s="87">
        <f t="shared" si="215"/>
        <v>0.10377970733679387</v>
      </c>
      <c r="S610" s="87">
        <f t="shared" si="216"/>
        <v>0.0898835509859864</v>
      </c>
      <c r="T610">
        <v>128191279</v>
      </c>
      <c r="U610" s="102">
        <v>25353122</v>
      </c>
      <c r="V610" s="102">
        <v>8914277</v>
      </c>
      <c r="W610" s="102">
        <v>36738183</v>
      </c>
      <c r="X610" s="102">
        <v>19825081</v>
      </c>
      <c r="Y610" s="102">
        <v>38168558</v>
      </c>
      <c r="Z610" s="102">
        <v>33101747</v>
      </c>
      <c r="AA610" s="102">
        <v>28669406</v>
      </c>
      <c r="AB610" s="102">
        <v>318961653</v>
      </c>
    </row>
    <row r="611" spans="1:28" ht="12.75">
      <c r="A611" s="98" t="s">
        <v>29</v>
      </c>
      <c r="B611" s="110" t="s">
        <v>150</v>
      </c>
      <c r="C611" s="111" t="s">
        <v>151</v>
      </c>
      <c r="D611" s="98" t="s">
        <v>27</v>
      </c>
      <c r="E611" s="98">
        <v>16</v>
      </c>
      <c r="F611" s="99"/>
      <c r="G611" s="99"/>
      <c r="H611" s="99"/>
      <c r="I611" s="99"/>
      <c r="J611" s="100">
        <v>7200</v>
      </c>
      <c r="K611" s="101">
        <f t="shared" si="217"/>
        <v>5369.735555555556</v>
      </c>
      <c r="L611" s="87">
        <f t="shared" si="218"/>
        <v>0.18031717675195544</v>
      </c>
      <c r="M611" s="87">
        <f t="shared" si="210"/>
        <v>0.25632911117554424</v>
      </c>
      <c r="N611" s="87">
        <f t="shared" si="211"/>
        <v>0.18417505223284397</v>
      </c>
      <c r="O611" s="87">
        <f t="shared" si="212"/>
        <v>0.022946496943739413</v>
      </c>
      <c r="P611" s="87">
        <f t="shared" si="213"/>
        <v>0.0712783042424073</v>
      </c>
      <c r="Q611" s="87">
        <f t="shared" si="214"/>
        <v>0.07344924637525634</v>
      </c>
      <c r="R611" s="87">
        <f t="shared" si="215"/>
        <v>0.07124134870679195</v>
      </c>
      <c r="S611" s="87">
        <f t="shared" si="216"/>
        <v>0.14026326357146132</v>
      </c>
      <c r="T611">
        <v>38662096</v>
      </c>
      <c r="U611" s="102">
        <v>27779106</v>
      </c>
      <c r="V611" s="102">
        <v>3461018</v>
      </c>
      <c r="W611" s="102">
        <v>10750900</v>
      </c>
      <c r="X611" s="102">
        <v>11078343</v>
      </c>
      <c r="Y611" s="102">
        <v>27197223</v>
      </c>
      <c r="Z611" s="102">
        <v>10745326</v>
      </c>
      <c r="AA611" s="102">
        <v>21155895</v>
      </c>
      <c r="AB611" s="102">
        <v>150829907</v>
      </c>
    </row>
    <row r="612" spans="1:28" ht="12.75">
      <c r="A612" s="98" t="s">
        <v>29</v>
      </c>
      <c r="B612" s="110" t="s">
        <v>152</v>
      </c>
      <c r="C612" s="111" t="s">
        <v>153</v>
      </c>
      <c r="D612" s="98" t="s">
        <v>27</v>
      </c>
      <c r="E612" s="98">
        <v>16</v>
      </c>
      <c r="F612" s="99"/>
      <c r="G612" s="99"/>
      <c r="H612" s="99"/>
      <c r="I612" s="99"/>
      <c r="J612" s="100">
        <v>13728</v>
      </c>
      <c r="K612" s="101">
        <f t="shared" si="217"/>
        <v>6876.757138694638</v>
      </c>
      <c r="L612" s="87">
        <f t="shared" si="218"/>
        <v>0.08511690374974884</v>
      </c>
      <c r="M612" s="87">
        <f t="shared" si="210"/>
        <v>0.39040717173127204</v>
      </c>
      <c r="N612" s="87">
        <f t="shared" si="211"/>
        <v>0.18294388437637008</v>
      </c>
      <c r="O612" s="87">
        <f t="shared" si="212"/>
        <v>0.024864095954584393</v>
      </c>
      <c r="P612" s="87">
        <f t="shared" si="213"/>
        <v>0.08914774796074404</v>
      </c>
      <c r="Q612" s="87">
        <f t="shared" si="214"/>
        <v>0.04564122911766931</v>
      </c>
      <c r="R612" s="87">
        <f t="shared" si="215"/>
        <v>0.08786925751995699</v>
      </c>
      <c r="S612" s="87">
        <f t="shared" si="216"/>
        <v>0.09400970958965428</v>
      </c>
      <c r="T612">
        <v>94404122</v>
      </c>
      <c r="U612" s="102">
        <v>44237550</v>
      </c>
      <c r="V612" s="102">
        <v>6012372</v>
      </c>
      <c r="W612" s="102">
        <v>21556763</v>
      </c>
      <c r="X612" s="102">
        <v>11036478</v>
      </c>
      <c r="Y612" s="102">
        <v>20582067</v>
      </c>
      <c r="Z612" s="102">
        <v>21247612</v>
      </c>
      <c r="AA612" s="102">
        <v>22732431</v>
      </c>
      <c r="AB612" s="102">
        <v>241809395</v>
      </c>
    </row>
    <row r="613" spans="1:28" ht="12.75">
      <c r="A613" s="98" t="s">
        <v>29</v>
      </c>
      <c r="B613" s="110" t="s">
        <v>156</v>
      </c>
      <c r="C613" s="111" t="s">
        <v>157</v>
      </c>
      <c r="D613" s="98" t="s">
        <v>27</v>
      </c>
      <c r="E613" s="98">
        <v>16</v>
      </c>
      <c r="F613" s="99"/>
      <c r="G613" s="99"/>
      <c r="H613" s="99"/>
      <c r="I613" s="99"/>
      <c r="J613" s="100">
        <v>13205</v>
      </c>
      <c r="K613" s="101">
        <f t="shared" si="217"/>
        <v>6006.112987504733</v>
      </c>
      <c r="L613" s="87">
        <f t="shared" si="218"/>
        <v>0.09257118859113653</v>
      </c>
      <c r="M613" s="87">
        <f t="shared" si="210"/>
        <v>0.3391829724940766</v>
      </c>
      <c r="N613" s="87">
        <f t="shared" si="211"/>
        <v>0.19169889841378557</v>
      </c>
      <c r="O613" s="87">
        <f t="shared" si="212"/>
        <v>0.07653681129211135</v>
      </c>
      <c r="P613" s="87">
        <f t="shared" si="213"/>
        <v>0.07760089783665373</v>
      </c>
      <c r="Q613" s="87">
        <f t="shared" si="214"/>
        <v>0.035883833348533206</v>
      </c>
      <c r="R613" s="87">
        <f t="shared" si="215"/>
        <v>0.09054624918302916</v>
      </c>
      <c r="S613" s="87">
        <f t="shared" si="216"/>
        <v>0.09597914884067388</v>
      </c>
      <c r="T613">
        <v>79310722</v>
      </c>
      <c r="U613" s="102">
        <v>44824709</v>
      </c>
      <c r="V613" s="102">
        <v>17896505</v>
      </c>
      <c r="W613" s="102">
        <v>18145319</v>
      </c>
      <c r="X613" s="102">
        <v>8390671</v>
      </c>
      <c r="Y613" s="102">
        <v>21645803</v>
      </c>
      <c r="Z613" s="102">
        <v>21172314</v>
      </c>
      <c r="AA613" s="102">
        <v>22442682</v>
      </c>
      <c r="AB613" s="102">
        <v>233828725</v>
      </c>
    </row>
    <row r="614" spans="1:28" ht="12.75">
      <c r="A614" s="98" t="s">
        <v>29</v>
      </c>
      <c r="B614" s="110" t="s">
        <v>162</v>
      </c>
      <c r="C614" s="111" t="s">
        <v>163</v>
      </c>
      <c r="D614" s="98" t="s">
        <v>27</v>
      </c>
      <c r="E614" s="98">
        <v>16</v>
      </c>
      <c r="F614" s="99"/>
      <c r="G614" s="99"/>
      <c r="H614" s="99"/>
      <c r="I614" s="99"/>
      <c r="J614" s="100">
        <v>5020</v>
      </c>
      <c r="K614" s="101">
        <f t="shared" si="217"/>
        <v>10480.600199203187</v>
      </c>
      <c r="L614" s="87">
        <f t="shared" si="218"/>
        <v>0.07077135497069047</v>
      </c>
      <c r="M614" s="87">
        <f t="shared" si="210"/>
        <v>0.4142792304915158</v>
      </c>
      <c r="N614" s="87">
        <f t="shared" si="211"/>
        <v>0.24416799641254053</v>
      </c>
      <c r="O614" s="87">
        <f t="shared" si="212"/>
        <v>0.019223152814671417</v>
      </c>
      <c r="P614" s="87">
        <f t="shared" si="213"/>
        <v>0.059240105844228196</v>
      </c>
      <c r="Q614" s="87">
        <f t="shared" si="214"/>
        <v>0.07339012952571282</v>
      </c>
      <c r="R614" s="87">
        <f t="shared" si="215"/>
        <v>0.08159671868719141</v>
      </c>
      <c r="S614" s="87">
        <f t="shared" si="216"/>
        <v>0.037331311253449365</v>
      </c>
      <c r="T614">
        <v>52612613</v>
      </c>
      <c r="U614" s="102">
        <v>31008835</v>
      </c>
      <c r="V614" s="102">
        <v>2441301</v>
      </c>
      <c r="W614" s="102">
        <v>7523372</v>
      </c>
      <c r="X614" s="102">
        <v>9320396</v>
      </c>
      <c r="Y614" s="102">
        <v>8987817</v>
      </c>
      <c r="Z614" s="102">
        <v>10362616</v>
      </c>
      <c r="AA614" s="102">
        <v>4741000</v>
      </c>
      <c r="AB614" s="102">
        <v>126997950</v>
      </c>
    </row>
    <row r="615" spans="1:28" ht="12.75">
      <c r="A615" s="98" t="s">
        <v>29</v>
      </c>
      <c r="B615" s="110" t="s">
        <v>164</v>
      </c>
      <c r="C615" s="111" t="s">
        <v>165</v>
      </c>
      <c r="D615" s="98" t="s">
        <v>27</v>
      </c>
      <c r="E615" s="98">
        <v>16</v>
      </c>
      <c r="F615" s="99"/>
      <c r="G615" s="99"/>
      <c r="H615" s="99"/>
      <c r="I615" s="99"/>
      <c r="J615" s="100">
        <v>10188</v>
      </c>
      <c r="K615" s="101">
        <f t="shared" si="217"/>
        <v>7141.633195916765</v>
      </c>
      <c r="L615" s="87">
        <f t="shared" si="218"/>
        <v>0.08147071711154787</v>
      </c>
      <c r="M615" s="87">
        <f t="shared" si="210"/>
        <v>0.49265938857860664</v>
      </c>
      <c r="N615" s="87">
        <f t="shared" si="211"/>
        <v>0.05867892226115667</v>
      </c>
      <c r="O615" s="87">
        <f t="shared" si="212"/>
        <v>0.0914012704415691</v>
      </c>
      <c r="P615" s="87">
        <f t="shared" si="213"/>
        <v>0.1091081328415327</v>
      </c>
      <c r="Q615" s="87">
        <f t="shared" si="214"/>
        <v>0.0676028610973633</v>
      </c>
      <c r="R615" s="87">
        <f t="shared" si="215"/>
        <v>0.0689540103125865</v>
      </c>
      <c r="S615" s="87">
        <f t="shared" si="216"/>
        <v>0.030124697355637275</v>
      </c>
      <c r="T615">
        <v>72758959</v>
      </c>
      <c r="U615" s="102">
        <v>8666063</v>
      </c>
      <c r="V615" s="102">
        <v>13498700</v>
      </c>
      <c r="W615" s="102">
        <v>16113758</v>
      </c>
      <c r="X615" s="102">
        <v>9984005</v>
      </c>
      <c r="Y615" s="102">
        <v>12032095</v>
      </c>
      <c r="Z615" s="102">
        <v>10183551</v>
      </c>
      <c r="AA615" s="102">
        <v>4449000</v>
      </c>
      <c r="AB615" s="102">
        <v>147686131</v>
      </c>
    </row>
    <row r="616" spans="1:28" ht="12.75">
      <c r="A616" s="98" t="s">
        <v>29</v>
      </c>
      <c r="B616" s="110" t="s">
        <v>168</v>
      </c>
      <c r="C616" s="111" t="s">
        <v>169</v>
      </c>
      <c r="D616" s="98" t="s">
        <v>27</v>
      </c>
      <c r="E616" s="98">
        <v>16</v>
      </c>
      <c r="F616" s="99"/>
      <c r="G616" s="99"/>
      <c r="H616" s="99"/>
      <c r="I616" s="99"/>
      <c r="J616" s="100">
        <v>12162</v>
      </c>
      <c r="K616" s="101">
        <f t="shared" si="217"/>
        <v>5381.15860878145</v>
      </c>
      <c r="L616" s="87">
        <f t="shared" si="218"/>
        <v>0.0959169907755167</v>
      </c>
      <c r="M616" s="87">
        <f t="shared" si="210"/>
        <v>0.34572623705290706</v>
      </c>
      <c r="N616" s="87">
        <f t="shared" si="211"/>
        <v>0.19911072668940594</v>
      </c>
      <c r="O616" s="87">
        <f t="shared" si="212"/>
        <v>0.05375351630117462</v>
      </c>
      <c r="P616" s="87">
        <f t="shared" si="213"/>
        <v>0.0918054172250556</v>
      </c>
      <c r="Q616" s="87">
        <f t="shared" si="214"/>
        <v>0.0807049288116373</v>
      </c>
      <c r="R616" s="87">
        <f t="shared" si="215"/>
        <v>0.07167414430556754</v>
      </c>
      <c r="S616" s="87">
        <f t="shared" si="216"/>
        <v>0.061308038838735264</v>
      </c>
      <c r="T616">
        <v>65445651</v>
      </c>
      <c r="U616" s="102">
        <v>37691473</v>
      </c>
      <c r="V616" s="102">
        <v>10175490</v>
      </c>
      <c r="W616" s="102">
        <v>17378679</v>
      </c>
      <c r="X616" s="102">
        <v>15277367</v>
      </c>
      <c r="Y616" s="102">
        <v>18156996</v>
      </c>
      <c r="Z616" s="102">
        <v>13567848</v>
      </c>
      <c r="AA616" s="102">
        <v>11605554</v>
      </c>
      <c r="AB616" s="102">
        <v>189299058</v>
      </c>
    </row>
    <row r="617" spans="1:28" ht="12.75">
      <c r="A617" s="98" t="s">
        <v>29</v>
      </c>
      <c r="B617" s="110" t="s">
        <v>176</v>
      </c>
      <c r="C617" s="111" t="s">
        <v>177</v>
      </c>
      <c r="D617" s="98" t="s">
        <v>27</v>
      </c>
      <c r="E617" s="98">
        <v>16</v>
      </c>
      <c r="F617" s="99"/>
      <c r="G617" s="99"/>
      <c r="H617" s="99"/>
      <c r="I617" s="99"/>
      <c r="J617" s="100">
        <v>13050</v>
      </c>
      <c r="K617" s="101">
        <f t="shared" si="217"/>
        <v>8070.132796934866</v>
      </c>
      <c r="L617" s="87">
        <f t="shared" si="218"/>
        <v>0.05641083914007564</v>
      </c>
      <c r="M617" s="87">
        <f t="shared" si="210"/>
        <v>0.3418422561776592</v>
      </c>
      <c r="N617" s="87">
        <f t="shared" si="211"/>
        <v>0.31940302577912716</v>
      </c>
      <c r="O617" s="87">
        <f t="shared" si="212"/>
        <v>0.0597719446054021</v>
      </c>
      <c r="P617" s="87">
        <f t="shared" si="213"/>
        <v>0.1160002994922994</v>
      </c>
      <c r="Q617" s="87">
        <f t="shared" si="214"/>
        <v>0.04042369948249095</v>
      </c>
      <c r="R617" s="87">
        <f t="shared" si="215"/>
        <v>0.06614793532294554</v>
      </c>
      <c r="S617" s="87">
        <f t="shared" si="216"/>
        <v>0</v>
      </c>
      <c r="T617">
        <v>105315233</v>
      </c>
      <c r="U617" s="102">
        <v>98402124</v>
      </c>
      <c r="V617" s="102">
        <v>18414623</v>
      </c>
      <c r="W617" s="102">
        <v>35737532</v>
      </c>
      <c r="X617" s="102">
        <v>12453789</v>
      </c>
      <c r="Y617" s="102">
        <v>17379129</v>
      </c>
      <c r="Z617" s="102">
        <v>20378947</v>
      </c>
      <c r="AA617" s="102">
        <v>0</v>
      </c>
      <c r="AB617" s="102">
        <v>308081377</v>
      </c>
    </row>
    <row r="618" spans="1:28" ht="12.75">
      <c r="A618" s="98" t="s">
        <v>29</v>
      </c>
      <c r="B618" s="110" t="s">
        <v>178</v>
      </c>
      <c r="C618" s="111" t="s">
        <v>179</v>
      </c>
      <c r="D618" s="98" t="s">
        <v>27</v>
      </c>
      <c r="E618" s="98">
        <v>16</v>
      </c>
      <c r="F618" s="99"/>
      <c r="G618" s="99"/>
      <c r="H618" s="99"/>
      <c r="I618" s="99"/>
      <c r="J618" s="100">
        <v>6416</v>
      </c>
      <c r="K618" s="101">
        <f t="shared" si="217"/>
        <v>7928.927680798005</v>
      </c>
      <c r="L618" s="87">
        <f t="shared" si="218"/>
        <v>0.12163977760543535</v>
      </c>
      <c r="M618" s="87">
        <f t="shared" si="210"/>
        <v>0.2778402822532196</v>
      </c>
      <c r="N618" s="87">
        <f t="shared" si="211"/>
        <v>0.34176233492446667</v>
      </c>
      <c r="O618" s="87">
        <f t="shared" si="212"/>
        <v>0.00829064216976701</v>
      </c>
      <c r="P618" s="87">
        <f t="shared" si="213"/>
        <v>0.09348545587608821</v>
      </c>
      <c r="Q618" s="87">
        <f t="shared" si="214"/>
        <v>0.05751564735824531</v>
      </c>
      <c r="R618" s="87">
        <f t="shared" si="215"/>
        <v>0.07721001867852188</v>
      </c>
      <c r="S618" s="87">
        <f t="shared" si="216"/>
        <v>0.022255841134255973</v>
      </c>
      <c r="T618">
        <v>50872000</v>
      </c>
      <c r="U618" s="102">
        <v>62576000</v>
      </c>
      <c r="V618" s="102">
        <v>1518000</v>
      </c>
      <c r="W618" s="102">
        <v>17117000</v>
      </c>
      <c r="X618" s="102">
        <v>10531000</v>
      </c>
      <c r="Y618" s="102">
        <v>22272000</v>
      </c>
      <c r="Z618" s="102">
        <v>14137000</v>
      </c>
      <c r="AA618" s="102">
        <v>4075000</v>
      </c>
      <c r="AB618" s="102">
        <v>183098000</v>
      </c>
    </row>
    <row r="619" spans="1:28" ht="12.75">
      <c r="A619" s="98" t="s">
        <v>29</v>
      </c>
      <c r="B619" s="110" t="s">
        <v>184</v>
      </c>
      <c r="C619" s="111" t="s">
        <v>185</v>
      </c>
      <c r="D619" s="98" t="s">
        <v>27</v>
      </c>
      <c r="E619" s="98">
        <v>16</v>
      </c>
      <c r="F619" s="99"/>
      <c r="G619" s="99"/>
      <c r="H619" s="99"/>
      <c r="I619" s="99"/>
      <c r="J619" s="100">
        <v>4055</v>
      </c>
      <c r="K619" s="101">
        <f t="shared" si="217"/>
        <v>14731.059679408138</v>
      </c>
      <c r="L619" s="87">
        <f t="shared" si="218"/>
        <v>0.13043711092362828</v>
      </c>
      <c r="M619" s="87">
        <f t="shared" si="210"/>
        <v>0.4871845741230931</v>
      </c>
      <c r="N619" s="87">
        <f t="shared" si="211"/>
        <v>0.09187398457756812</v>
      </c>
      <c r="O619" s="87">
        <f t="shared" si="212"/>
        <v>0.013465291339806439</v>
      </c>
      <c r="P619" s="87">
        <f t="shared" si="213"/>
        <v>0.04822426490845902</v>
      </c>
      <c r="Q619" s="87">
        <f t="shared" si="214"/>
        <v>0.15335244322695518</v>
      </c>
      <c r="R619" s="87">
        <f t="shared" si="215"/>
        <v>0.05610402127591065</v>
      </c>
      <c r="S619" s="87">
        <f t="shared" si="216"/>
        <v>0.019358309624579195</v>
      </c>
      <c r="T619">
        <v>59734447</v>
      </c>
      <c r="U619" s="102">
        <v>11264810</v>
      </c>
      <c r="V619" s="102">
        <v>1651000</v>
      </c>
      <c r="W619" s="102">
        <v>5912851</v>
      </c>
      <c r="X619" s="102">
        <v>18802778</v>
      </c>
      <c r="Y619" s="102">
        <v>15993094</v>
      </c>
      <c r="Z619" s="102">
        <v>6879000</v>
      </c>
      <c r="AA619" s="102">
        <v>2373552</v>
      </c>
      <c r="AB619" s="102">
        <v>122611532</v>
      </c>
    </row>
    <row r="620" spans="1:28" ht="12.75">
      <c r="A620" s="98" t="s">
        <v>29</v>
      </c>
      <c r="B620" s="110" t="s">
        <v>188</v>
      </c>
      <c r="C620" s="111" t="s">
        <v>189</v>
      </c>
      <c r="D620" s="98" t="s">
        <v>27</v>
      </c>
      <c r="E620" s="98">
        <v>16</v>
      </c>
      <c r="F620" s="99"/>
      <c r="G620" s="99"/>
      <c r="H620" s="99"/>
      <c r="I620" s="99"/>
      <c r="J620" s="100">
        <v>12974</v>
      </c>
      <c r="K620" s="101">
        <f t="shared" si="217"/>
        <v>6660.729998458455</v>
      </c>
      <c r="L620" s="87">
        <f t="shared" si="218"/>
        <v>0.14028064212669436</v>
      </c>
      <c r="M620" s="87">
        <f t="shared" si="210"/>
        <v>0.4315607561107407</v>
      </c>
      <c r="N620" s="87">
        <f t="shared" si="211"/>
        <v>0.08035468457375008</v>
      </c>
      <c r="O620" s="87">
        <f t="shared" si="212"/>
        <v>0.022747988182820734</v>
      </c>
      <c r="P620" s="87">
        <f t="shared" si="213"/>
        <v>0.1328739254043006</v>
      </c>
      <c r="Q620" s="87">
        <f t="shared" si="214"/>
        <v>0.051767198380338574</v>
      </c>
      <c r="R620" s="87">
        <f t="shared" si="215"/>
        <v>0.11159658747017275</v>
      </c>
      <c r="S620" s="87">
        <f t="shared" si="216"/>
        <v>0.028818217751182228</v>
      </c>
      <c r="T620">
        <v>86416311</v>
      </c>
      <c r="U620" s="102">
        <v>16090331</v>
      </c>
      <c r="V620" s="102">
        <v>4555088</v>
      </c>
      <c r="W620" s="102">
        <v>26606855</v>
      </c>
      <c r="X620" s="102">
        <v>10365934</v>
      </c>
      <c r="Y620" s="102">
        <v>28089986</v>
      </c>
      <c r="Z620" s="102">
        <v>22346252</v>
      </c>
      <c r="AA620" s="102">
        <v>5770599</v>
      </c>
      <c r="AB620" s="102">
        <v>200241356</v>
      </c>
    </row>
    <row r="621" spans="1:28" ht="12.75">
      <c r="A621" s="98" t="s">
        <v>29</v>
      </c>
      <c r="B621" s="110" t="s">
        <v>194</v>
      </c>
      <c r="C621" s="111" t="s">
        <v>195</v>
      </c>
      <c r="D621" s="98" t="s">
        <v>27</v>
      </c>
      <c r="E621" s="98">
        <v>16</v>
      </c>
      <c r="F621" s="99"/>
      <c r="G621" s="99"/>
      <c r="H621" s="99"/>
      <c r="I621" s="99"/>
      <c r="J621" s="100">
        <v>1832</v>
      </c>
      <c r="K621" s="101">
        <f t="shared" si="217"/>
        <v>11340.549672489084</v>
      </c>
      <c r="L621" s="87">
        <f t="shared" si="218"/>
        <v>0.11048746637675243</v>
      </c>
      <c r="M621" s="87">
        <f t="shared" si="210"/>
        <v>0.3595297347642173</v>
      </c>
      <c r="N621" s="87">
        <f t="shared" si="211"/>
        <v>0.22280609396524084</v>
      </c>
      <c r="O621" s="87">
        <f t="shared" si="212"/>
        <v>0.00808472142082577</v>
      </c>
      <c r="P621" s="87">
        <f t="shared" si="213"/>
        <v>0.0972969484817011</v>
      </c>
      <c r="Q621" s="87">
        <f t="shared" si="214"/>
        <v>0.04379980626198089</v>
      </c>
      <c r="R621" s="87">
        <f t="shared" si="215"/>
        <v>0.1462254286194528</v>
      </c>
      <c r="S621" s="87">
        <f t="shared" si="216"/>
        <v>0.011769800109828832</v>
      </c>
      <c r="T621">
        <v>20775887</v>
      </c>
      <c r="U621" s="102">
        <v>12875136</v>
      </c>
      <c r="V621" s="102">
        <v>467186</v>
      </c>
      <c r="W621" s="102">
        <v>5622429</v>
      </c>
      <c r="X621" s="102">
        <v>2531028</v>
      </c>
      <c r="Y621" s="102">
        <v>6384660</v>
      </c>
      <c r="Z621" s="102">
        <v>8449824</v>
      </c>
      <c r="AA621" s="102">
        <v>680133</v>
      </c>
      <c r="AB621" s="102">
        <v>57786283</v>
      </c>
    </row>
    <row r="622" spans="1:28" ht="12.75">
      <c r="A622" s="98" t="s">
        <v>29</v>
      </c>
      <c r="B622" s="110" t="s">
        <v>198</v>
      </c>
      <c r="C622" s="111" t="s">
        <v>199</v>
      </c>
      <c r="D622" s="98" t="s">
        <v>27</v>
      </c>
      <c r="E622" s="98">
        <v>16</v>
      </c>
      <c r="F622" s="99"/>
      <c r="G622" s="99"/>
      <c r="H622" s="99"/>
      <c r="I622" s="99"/>
      <c r="J622" s="100">
        <v>13512</v>
      </c>
      <c r="K622" s="101">
        <f t="shared" si="217"/>
        <v>6925.64291000592</v>
      </c>
      <c r="L622" s="87">
        <f t="shared" si="218"/>
        <v>0.10150292236489901</v>
      </c>
      <c r="M622" s="87">
        <f t="shared" si="210"/>
        <v>0.4077639767778084</v>
      </c>
      <c r="N622" s="87">
        <f t="shared" si="211"/>
        <v>0.04612136791154628</v>
      </c>
      <c r="O622" s="87">
        <f t="shared" si="212"/>
        <v>0.0607875315754232</v>
      </c>
      <c r="P622" s="87">
        <f t="shared" si="213"/>
        <v>0.1196633205146404</v>
      </c>
      <c r="Q622" s="87">
        <f t="shared" si="214"/>
        <v>0.054303573059723796</v>
      </c>
      <c r="R622" s="87">
        <f t="shared" si="215"/>
        <v>0.1578626951494807</v>
      </c>
      <c r="S622" s="87">
        <f t="shared" si="216"/>
        <v>0.05199461264647822</v>
      </c>
      <c r="T622">
        <v>93579287</v>
      </c>
      <c r="U622" s="102">
        <v>10584566</v>
      </c>
      <c r="V622" s="102">
        <v>13950359</v>
      </c>
      <c r="W622" s="102">
        <v>27461985</v>
      </c>
      <c r="X622" s="102">
        <v>12462331</v>
      </c>
      <c r="Y622" s="102">
        <v>23294287</v>
      </c>
      <c r="Z622" s="102">
        <v>36228503</v>
      </c>
      <c r="AA622" s="102">
        <v>11932439</v>
      </c>
      <c r="AB622" s="102">
        <v>229493757</v>
      </c>
    </row>
    <row r="623" spans="1:28" ht="12.75">
      <c r="A623" s="98" t="s">
        <v>29</v>
      </c>
      <c r="B623" s="110" t="s">
        <v>204</v>
      </c>
      <c r="C623" s="111" t="s">
        <v>205</v>
      </c>
      <c r="D623" s="98" t="s">
        <v>27</v>
      </c>
      <c r="E623" s="98">
        <v>16</v>
      </c>
      <c r="F623" s="99"/>
      <c r="G623" s="99"/>
      <c r="H623" s="99"/>
      <c r="I623" s="99"/>
      <c r="J623" s="100">
        <v>10738</v>
      </c>
      <c r="K623" s="101">
        <f t="shared" si="217"/>
        <v>5181.17349599553</v>
      </c>
      <c r="L623" s="87">
        <f t="shared" si="218"/>
        <v>0.0473931952894089</v>
      </c>
      <c r="M623" s="87">
        <f t="shared" si="210"/>
        <v>0.262096781184017</v>
      </c>
      <c r="N623" s="87">
        <f t="shared" si="211"/>
        <v>0.33720532188630925</v>
      </c>
      <c r="O623" s="87">
        <f t="shared" si="212"/>
        <v>0.10471722414691437</v>
      </c>
      <c r="P623" s="87">
        <f t="shared" si="213"/>
        <v>0.08480891842770501</v>
      </c>
      <c r="Q623" s="87">
        <f t="shared" si="214"/>
        <v>0.0434115416831158</v>
      </c>
      <c r="R623" s="87">
        <f t="shared" si="215"/>
        <v>0.0763628689041252</v>
      </c>
      <c r="S623" s="87">
        <f t="shared" si="216"/>
        <v>0.044004148478404455</v>
      </c>
      <c r="T623">
        <v>55635441</v>
      </c>
      <c r="U623" s="102">
        <v>71578776</v>
      </c>
      <c r="V623" s="102">
        <v>22228388</v>
      </c>
      <c r="W623" s="102">
        <v>18002440</v>
      </c>
      <c r="X623" s="102">
        <v>9214994</v>
      </c>
      <c r="Y623" s="102">
        <v>10060182</v>
      </c>
      <c r="Z623" s="102">
        <v>16209592</v>
      </c>
      <c r="AA623" s="102">
        <v>9340787</v>
      </c>
      <c r="AB623" s="102">
        <v>212270600</v>
      </c>
    </row>
    <row r="624" spans="1:28" ht="12.75">
      <c r="A624" s="98" t="s">
        <v>29</v>
      </c>
      <c r="B624" s="110" t="s">
        <v>206</v>
      </c>
      <c r="C624" s="111" t="s">
        <v>207</v>
      </c>
      <c r="D624" s="98" t="s">
        <v>27</v>
      </c>
      <c r="E624" s="98">
        <v>16</v>
      </c>
      <c r="F624" s="99"/>
      <c r="G624" s="99"/>
      <c r="H624" s="99"/>
      <c r="I624" s="99"/>
      <c r="J624" s="100">
        <v>17265</v>
      </c>
      <c r="K624" s="101">
        <f t="shared" si="217"/>
        <v>6557.721227917753</v>
      </c>
      <c r="L624" s="87">
        <f t="shared" si="218"/>
        <v>0.17164698473175996</v>
      </c>
      <c r="M624" s="87">
        <f t="shared" si="210"/>
        <v>0.4115666690193267</v>
      </c>
      <c r="N624" s="87">
        <f t="shared" si="211"/>
        <v>0.06567267580819033</v>
      </c>
      <c r="O624" s="87">
        <f t="shared" si="212"/>
        <v>0.056925437166543524</v>
      </c>
      <c r="P624" s="87">
        <f t="shared" si="213"/>
        <v>0.10075708177564122</v>
      </c>
      <c r="Q624" s="87">
        <f t="shared" si="214"/>
        <v>0.041456832076695906</v>
      </c>
      <c r="R624" s="87">
        <f t="shared" si="215"/>
        <v>0.08644651832345551</v>
      </c>
      <c r="S624" s="87">
        <f t="shared" si="216"/>
        <v>0.06552780109838688</v>
      </c>
      <c r="T624">
        <v>113219057</v>
      </c>
      <c r="U624" s="102">
        <v>18066085</v>
      </c>
      <c r="V624" s="102">
        <v>15659782</v>
      </c>
      <c r="W624" s="102">
        <v>27717555</v>
      </c>
      <c r="X624" s="102">
        <v>11404479</v>
      </c>
      <c r="Y624" s="102">
        <v>47218862</v>
      </c>
      <c r="Z624" s="102">
        <v>23780821</v>
      </c>
      <c r="AA624" s="102">
        <v>18026231</v>
      </c>
      <c r="AB624" s="102">
        <v>275092872</v>
      </c>
    </row>
    <row r="625" spans="1:28" ht="12.75">
      <c r="A625" s="98" t="s">
        <v>29</v>
      </c>
      <c r="B625" s="110" t="s">
        <v>208</v>
      </c>
      <c r="C625" s="111" t="s">
        <v>209</v>
      </c>
      <c r="D625" s="98" t="s">
        <v>27</v>
      </c>
      <c r="E625" s="98">
        <v>16</v>
      </c>
      <c r="F625" s="99"/>
      <c r="G625" s="99"/>
      <c r="H625" s="99"/>
      <c r="I625" s="99"/>
      <c r="J625" s="100">
        <v>17521</v>
      </c>
      <c r="K625" s="101">
        <f t="shared" si="217"/>
        <v>6558.494206951658</v>
      </c>
      <c r="L625" s="87">
        <f t="shared" si="218"/>
        <v>0.1124111990771517</v>
      </c>
      <c r="M625" s="87">
        <f t="shared" si="210"/>
        <v>0.45692366490361963</v>
      </c>
      <c r="N625" s="87">
        <f t="shared" si="211"/>
        <v>0.029425054247453994</v>
      </c>
      <c r="O625" s="87">
        <f t="shared" si="212"/>
        <v>0.03581534400706842</v>
      </c>
      <c r="P625" s="87">
        <f t="shared" si="213"/>
        <v>0.11432184159367274</v>
      </c>
      <c r="Q625" s="87">
        <f t="shared" si="214"/>
        <v>0.09627046363044536</v>
      </c>
      <c r="R625" s="87">
        <f t="shared" si="215"/>
        <v>0.09050897218967101</v>
      </c>
      <c r="S625" s="87">
        <f t="shared" si="216"/>
        <v>0.06432346035091714</v>
      </c>
      <c r="T625">
        <v>114911377</v>
      </c>
      <c r="U625" s="102">
        <v>7400084</v>
      </c>
      <c r="V625" s="102">
        <v>9007173</v>
      </c>
      <c r="W625" s="102">
        <v>28750711</v>
      </c>
      <c r="X625" s="102">
        <v>24210984</v>
      </c>
      <c r="Y625" s="102">
        <v>28270205</v>
      </c>
      <c r="Z625" s="102">
        <v>22762031</v>
      </c>
      <c r="AA625" s="102">
        <v>16176657</v>
      </c>
      <c r="AB625" s="102">
        <v>251489222</v>
      </c>
    </row>
    <row r="626" spans="1:28" ht="12.75">
      <c r="A626" s="98" t="s">
        <v>29</v>
      </c>
      <c r="B626" s="110" t="s">
        <v>212</v>
      </c>
      <c r="C626" s="111" t="s">
        <v>213</v>
      </c>
      <c r="D626" s="98" t="s">
        <v>27</v>
      </c>
      <c r="E626" s="98">
        <v>16</v>
      </c>
      <c r="F626" s="99"/>
      <c r="G626" s="99"/>
      <c r="H626" s="99"/>
      <c r="I626" s="99"/>
      <c r="J626" s="100">
        <v>20287</v>
      </c>
      <c r="K626" s="101">
        <f t="shared" si="217"/>
        <v>6574.379602701238</v>
      </c>
      <c r="L626" s="87">
        <f t="shared" si="218"/>
        <v>0.10994540240070318</v>
      </c>
      <c r="M626" s="87">
        <f t="shared" si="210"/>
        <v>0.47901691818012915</v>
      </c>
      <c r="N626" s="87">
        <f t="shared" si="211"/>
        <v>0.05387787671700094</v>
      </c>
      <c r="O626" s="87">
        <f t="shared" si="212"/>
        <v>0.0425601866234059</v>
      </c>
      <c r="P626" s="87">
        <f t="shared" si="213"/>
        <v>0.11828956204079212</v>
      </c>
      <c r="Q626" s="87">
        <f t="shared" si="214"/>
        <v>0.07182073176774659</v>
      </c>
      <c r="R626" s="87">
        <f t="shared" si="215"/>
        <v>0.08084284102262905</v>
      </c>
      <c r="S626" s="87">
        <f t="shared" si="216"/>
        <v>0.04364648124759308</v>
      </c>
      <c r="T626">
        <v>133374439</v>
      </c>
      <c r="U626" s="102">
        <v>15001415</v>
      </c>
      <c r="V626" s="102">
        <v>11850189</v>
      </c>
      <c r="W626" s="102">
        <v>32935797</v>
      </c>
      <c r="X626" s="102">
        <v>19997310</v>
      </c>
      <c r="Y626" s="102">
        <v>30612502</v>
      </c>
      <c r="Z626" s="102">
        <v>22509369</v>
      </c>
      <c r="AA626" s="102">
        <v>12152650</v>
      </c>
      <c r="AB626" s="102">
        <v>278433671</v>
      </c>
    </row>
    <row r="627" spans="1:28" ht="12.75">
      <c r="A627" s="98" t="s">
        <v>29</v>
      </c>
      <c r="B627" s="110" t="s">
        <v>214</v>
      </c>
      <c r="C627" s="111" t="s">
        <v>215</v>
      </c>
      <c r="D627" s="98" t="s">
        <v>27</v>
      </c>
      <c r="E627" s="98">
        <v>16</v>
      </c>
      <c r="F627" s="99"/>
      <c r="G627" s="99"/>
      <c r="H627" s="99"/>
      <c r="I627" s="99"/>
      <c r="J627" s="100">
        <v>16083</v>
      </c>
      <c r="K627" s="101">
        <f aca="true" t="shared" si="219" ref="K627:K639">IF(J627&gt;0,T627/J627,"")</f>
        <v>9956.381893925263</v>
      </c>
      <c r="L627" s="87">
        <f aca="true" t="shared" si="220" ref="L627:L639">IF(AB627&gt;0,Y627/AB627,"")</f>
        <v>0.11399460789627604</v>
      </c>
      <c r="M627" s="87">
        <f t="shared" si="210"/>
        <v>0.492311909643455</v>
      </c>
      <c r="N627" s="87">
        <f t="shared" si="211"/>
        <v>0.0357359128174994</v>
      </c>
      <c r="O627" s="87">
        <f t="shared" si="212"/>
        <v>0.00893980203893947</v>
      </c>
      <c r="P627" s="87">
        <f t="shared" si="213"/>
        <v>0.1514946606620465</v>
      </c>
      <c r="Q627" s="87">
        <f t="shared" si="214"/>
        <v>0.06470373511771997</v>
      </c>
      <c r="R627" s="87">
        <f t="shared" si="215"/>
        <v>0.09985071276094987</v>
      </c>
      <c r="S627" s="87">
        <f t="shared" si="216"/>
        <v>0.03296865906311376</v>
      </c>
      <c r="T627">
        <v>160128490</v>
      </c>
      <c r="U627" s="102">
        <v>11623399</v>
      </c>
      <c r="V627" s="102">
        <v>2907744</v>
      </c>
      <c r="W627" s="102">
        <v>49274882</v>
      </c>
      <c r="X627" s="102">
        <v>21045421</v>
      </c>
      <c r="Y627" s="102">
        <v>37077682</v>
      </c>
      <c r="Z627" s="102">
        <v>32477264</v>
      </c>
      <c r="AA627" s="102">
        <v>10723327</v>
      </c>
      <c r="AB627" s="102">
        <v>325258209</v>
      </c>
    </row>
    <row r="628" spans="1:28" ht="12.75">
      <c r="A628" s="98" t="s">
        <v>29</v>
      </c>
      <c r="B628" s="110" t="s">
        <v>220</v>
      </c>
      <c r="C628" s="111" t="s">
        <v>221</v>
      </c>
      <c r="D628" s="98" t="s">
        <v>27</v>
      </c>
      <c r="E628" s="98">
        <v>16</v>
      </c>
      <c r="F628" s="99"/>
      <c r="G628" s="99"/>
      <c r="H628" s="99"/>
      <c r="I628" s="99"/>
      <c r="J628" s="100">
        <v>16637</v>
      </c>
      <c r="K628" s="101">
        <f t="shared" si="219"/>
        <v>7594.686181402897</v>
      </c>
      <c r="L628" s="87">
        <f t="shared" si="220"/>
        <v>0.10719430944005429</v>
      </c>
      <c r="M628" s="87">
        <f t="shared" si="210"/>
        <v>0.48808939112204536</v>
      </c>
      <c r="N628" s="87">
        <f t="shared" si="211"/>
        <v>0.07478835892176001</v>
      </c>
      <c r="O628" s="87">
        <f t="shared" si="212"/>
        <v>0.01739288847657053</v>
      </c>
      <c r="P628" s="87">
        <f t="shared" si="213"/>
        <v>0.1175124493842986</v>
      </c>
      <c r="Q628" s="87">
        <f t="shared" si="214"/>
        <v>0.07026813690027173</v>
      </c>
      <c r="R628" s="87">
        <f t="shared" si="215"/>
        <v>0.07013282691106625</v>
      </c>
      <c r="S628" s="87">
        <f t="shared" si="216"/>
        <v>0.05462163884393321</v>
      </c>
      <c r="T628">
        <v>126352794</v>
      </c>
      <c r="U628" s="102">
        <v>19360630</v>
      </c>
      <c r="V628" s="102">
        <v>4502536</v>
      </c>
      <c r="W628" s="102">
        <v>30420711</v>
      </c>
      <c r="X628" s="102">
        <v>18190470</v>
      </c>
      <c r="Y628" s="102">
        <v>27749631</v>
      </c>
      <c r="Z628" s="102">
        <v>18155442</v>
      </c>
      <c r="AA628" s="102">
        <v>14140026</v>
      </c>
      <c r="AB628" s="102">
        <v>258872240</v>
      </c>
    </row>
    <row r="629" spans="1:28" ht="12.75">
      <c r="A629" s="98" t="s">
        <v>29</v>
      </c>
      <c r="B629" s="110" t="s">
        <v>238</v>
      </c>
      <c r="C629" s="111" t="s">
        <v>239</v>
      </c>
      <c r="D629" s="98" t="s">
        <v>27</v>
      </c>
      <c r="E629" s="98">
        <v>16</v>
      </c>
      <c r="F629" s="99"/>
      <c r="G629" s="99"/>
      <c r="H629" s="99"/>
      <c r="I629" s="99"/>
      <c r="J629" s="100">
        <v>12771</v>
      </c>
      <c r="K629" s="101">
        <f t="shared" si="219"/>
        <v>6749.920288152846</v>
      </c>
      <c r="L629" s="87">
        <f t="shared" si="220"/>
        <v>0.1248253822150967</v>
      </c>
      <c r="M629" s="87">
        <f t="shared" si="210"/>
        <v>0.29845356405786333</v>
      </c>
      <c r="N629" s="87">
        <f t="shared" si="211"/>
        <v>0.19841249845641762</v>
      </c>
      <c r="O629" s="87">
        <f t="shared" si="212"/>
        <v>0.01729740148544464</v>
      </c>
      <c r="P629" s="87">
        <f t="shared" si="213"/>
        <v>0.12301520457606747</v>
      </c>
      <c r="Q629" s="87">
        <f t="shared" si="214"/>
        <v>0.08000286213853716</v>
      </c>
      <c r="R629" s="87">
        <f t="shared" si="215"/>
        <v>0.12193594762598076</v>
      </c>
      <c r="S629" s="87">
        <f t="shared" si="216"/>
        <v>0.0360571394445923</v>
      </c>
      <c r="T629">
        <v>86203232</v>
      </c>
      <c r="U629" s="102">
        <v>57308073</v>
      </c>
      <c r="V629" s="102">
        <v>4996060</v>
      </c>
      <c r="W629" s="102">
        <v>35530848</v>
      </c>
      <c r="X629" s="102">
        <v>23107465</v>
      </c>
      <c r="Y629" s="102">
        <v>36053687</v>
      </c>
      <c r="Z629" s="102">
        <v>35219123</v>
      </c>
      <c r="AA629" s="102">
        <v>10414491</v>
      </c>
      <c r="AB629" s="102">
        <v>288832979</v>
      </c>
    </row>
    <row r="630" spans="1:28" ht="12.75">
      <c r="A630" s="98" t="s">
        <v>29</v>
      </c>
      <c r="B630" s="110" t="s">
        <v>240</v>
      </c>
      <c r="C630" s="111" t="s">
        <v>241</v>
      </c>
      <c r="D630" s="98" t="s">
        <v>27</v>
      </c>
      <c r="E630" s="98">
        <v>16</v>
      </c>
      <c r="F630" s="99"/>
      <c r="G630" s="99"/>
      <c r="H630" s="99"/>
      <c r="I630" s="99"/>
      <c r="J630" s="100">
        <v>16022</v>
      </c>
      <c r="K630" s="101">
        <f t="shared" si="219"/>
        <v>9008.970790163525</v>
      </c>
      <c r="L630" s="87">
        <f t="shared" si="220"/>
        <v>0.05561588766065294</v>
      </c>
      <c r="M630" s="87">
        <f t="shared" si="210"/>
        <v>0.33088036871835713</v>
      </c>
      <c r="N630" s="87">
        <f t="shared" si="211"/>
        <v>0.24438206527943399</v>
      </c>
      <c r="O630" s="87">
        <f t="shared" si="212"/>
        <v>0.13046109050297156</v>
      </c>
      <c r="P630" s="87">
        <f t="shared" si="213"/>
        <v>0.08756714837906324</v>
      </c>
      <c r="Q630" s="87">
        <f t="shared" si="214"/>
        <v>0.0479082646662788</v>
      </c>
      <c r="R630" s="87">
        <f t="shared" si="215"/>
        <v>0.08953207144582948</v>
      </c>
      <c r="S630" s="87">
        <f t="shared" si="216"/>
        <v>0.013653103347412888</v>
      </c>
      <c r="T630">
        <v>144341730</v>
      </c>
      <c r="U630" s="102">
        <v>106608108</v>
      </c>
      <c r="V630" s="102">
        <v>56911746</v>
      </c>
      <c r="W630" s="102">
        <v>38199890</v>
      </c>
      <c r="X630" s="102">
        <v>20899281</v>
      </c>
      <c r="Y630" s="102">
        <v>24261619</v>
      </c>
      <c r="Z630" s="102">
        <v>39057059</v>
      </c>
      <c r="AA630" s="102">
        <v>5955967</v>
      </c>
      <c r="AB630" s="102">
        <v>436235400</v>
      </c>
    </row>
    <row r="631" spans="1:28" ht="12.75">
      <c r="A631" s="98" t="s">
        <v>29</v>
      </c>
      <c r="B631" s="110" t="s">
        <v>244</v>
      </c>
      <c r="C631" s="111" t="s">
        <v>245</v>
      </c>
      <c r="D631" s="98" t="s">
        <v>27</v>
      </c>
      <c r="E631" s="98">
        <v>16</v>
      </c>
      <c r="F631" s="99"/>
      <c r="G631" s="99"/>
      <c r="H631" s="99"/>
      <c r="I631" s="99"/>
      <c r="J631" s="100">
        <v>9196</v>
      </c>
      <c r="K631" s="101">
        <f t="shared" si="219"/>
        <v>5488.561222270552</v>
      </c>
      <c r="L631" s="87">
        <f t="shared" si="220"/>
        <v>0.06864911082727156</v>
      </c>
      <c r="M631" s="87">
        <f t="shared" si="210"/>
        <v>0.3346421686517649</v>
      </c>
      <c r="N631" s="87">
        <f t="shared" si="211"/>
        <v>0.21775959664622474</v>
      </c>
      <c r="O631" s="87">
        <f t="shared" si="212"/>
        <v>0.13938989395921095</v>
      </c>
      <c r="P631" s="87">
        <f t="shared" si="213"/>
        <v>0.07549183412137388</v>
      </c>
      <c r="Q631" s="87">
        <f t="shared" si="214"/>
        <v>0.08279624110682568</v>
      </c>
      <c r="R631" s="87">
        <f t="shared" si="215"/>
        <v>0.05897576539864852</v>
      </c>
      <c r="S631" s="87">
        <f t="shared" si="216"/>
        <v>0.022295389288679784</v>
      </c>
      <c r="T631">
        <v>50472809</v>
      </c>
      <c r="U631" s="102">
        <v>32843854</v>
      </c>
      <c r="V631" s="102">
        <v>21023649</v>
      </c>
      <c r="W631" s="102">
        <v>11386147</v>
      </c>
      <c r="X631" s="102">
        <v>12487843</v>
      </c>
      <c r="Y631" s="102">
        <v>10354085</v>
      </c>
      <c r="Z631" s="102">
        <v>8895091</v>
      </c>
      <c r="AA631" s="102">
        <v>3362729</v>
      </c>
      <c r="AB631" s="102">
        <v>150826207</v>
      </c>
    </row>
    <row r="632" spans="1:28" ht="12.75">
      <c r="A632" s="98" t="s">
        <v>29</v>
      </c>
      <c r="B632" s="110" t="s">
        <v>246</v>
      </c>
      <c r="C632" s="111" t="s">
        <v>247</v>
      </c>
      <c r="D632" s="98" t="s">
        <v>27</v>
      </c>
      <c r="E632" s="98">
        <v>16</v>
      </c>
      <c r="F632" s="99"/>
      <c r="G632" s="99"/>
      <c r="H632" s="99"/>
      <c r="I632" s="99"/>
      <c r="J632" s="100">
        <v>16318</v>
      </c>
      <c r="K632" s="101">
        <f t="shared" si="219"/>
        <v>6807.317318298811</v>
      </c>
      <c r="L632" s="87">
        <f t="shared" si="220"/>
        <v>0.07350854801351316</v>
      </c>
      <c r="M632" s="87">
        <f t="shared" si="210"/>
        <v>0.3567586859493468</v>
      </c>
      <c r="N632" s="87">
        <f t="shared" si="211"/>
        <v>0.12230048614582999</v>
      </c>
      <c r="O632" s="87">
        <f t="shared" si="212"/>
        <v>0.04104870139779399</v>
      </c>
      <c r="P632" s="87">
        <f t="shared" si="213"/>
        <v>0.09083700398111882</v>
      </c>
      <c r="Q632" s="87">
        <f t="shared" si="214"/>
        <v>0.13891512479675755</v>
      </c>
      <c r="R632" s="87">
        <f t="shared" si="215"/>
        <v>0.10396171420972238</v>
      </c>
      <c r="S632" s="87">
        <f t="shared" si="216"/>
        <v>0.07266973550591733</v>
      </c>
      <c r="T632">
        <v>111081804</v>
      </c>
      <c r="U632" s="102">
        <v>38079966</v>
      </c>
      <c r="V632" s="102">
        <v>12781087</v>
      </c>
      <c r="W632" s="102">
        <v>28283371</v>
      </c>
      <c r="X632" s="102">
        <v>43253166</v>
      </c>
      <c r="Y632" s="102">
        <v>22887914</v>
      </c>
      <c r="Z632" s="102">
        <v>32369933</v>
      </c>
      <c r="AA632" s="102">
        <v>22626738</v>
      </c>
      <c r="AB632" s="102">
        <v>311363979</v>
      </c>
    </row>
    <row r="633" spans="1:28" ht="12.75">
      <c r="A633" s="98" t="s">
        <v>29</v>
      </c>
      <c r="B633" s="110" t="s">
        <v>266</v>
      </c>
      <c r="C633" s="111" t="s">
        <v>267</v>
      </c>
      <c r="D633" s="98" t="s">
        <v>27</v>
      </c>
      <c r="E633" s="98">
        <v>16</v>
      </c>
      <c r="F633" s="99"/>
      <c r="G633" s="99"/>
      <c r="H633" s="99"/>
      <c r="I633" s="99"/>
      <c r="J633" s="100">
        <v>31223</v>
      </c>
      <c r="K633" s="101">
        <f t="shared" si="219"/>
        <v>0</v>
      </c>
      <c r="L633" s="87">
        <f t="shared" si="220"/>
      </c>
      <c r="M633" s="87"/>
      <c r="N633" s="87"/>
      <c r="O633" s="87"/>
      <c r="P633" s="87"/>
      <c r="Q633" s="87"/>
      <c r="R633" s="87"/>
      <c r="S633" s="87"/>
      <c r="U633" s="102"/>
      <c r="V633" s="102"/>
      <c r="W633" s="102"/>
      <c r="X633" s="102"/>
      <c r="Y633" s="102"/>
      <c r="Z633" s="102"/>
      <c r="AA633" s="102"/>
      <c r="AB633" s="102">
        <v>0</v>
      </c>
    </row>
    <row r="634" spans="1:28" ht="12.75">
      <c r="A634" s="98" t="s">
        <v>29</v>
      </c>
      <c r="B634" s="110" t="s">
        <v>274</v>
      </c>
      <c r="C634" s="111" t="s">
        <v>275</v>
      </c>
      <c r="D634" s="98" t="s">
        <v>27</v>
      </c>
      <c r="E634" s="98">
        <v>16</v>
      </c>
      <c r="F634" s="99"/>
      <c r="G634" s="99"/>
      <c r="H634" s="99"/>
      <c r="I634" s="99"/>
      <c r="J634" s="100">
        <v>7215</v>
      </c>
      <c r="K634" s="101">
        <f t="shared" si="219"/>
        <v>10126.895772695772</v>
      </c>
      <c r="L634" s="87">
        <f t="shared" si="220"/>
        <v>0.11549884954023612</v>
      </c>
      <c r="M634" s="87">
        <f aca="true" t="shared" si="221" ref="M634:M639">T634/AB634</f>
        <v>0.460804190660909</v>
      </c>
      <c r="N634" s="87">
        <f aca="true" t="shared" si="222" ref="N634:N639">U634/AB634</f>
        <v>0.13125806330279693</v>
      </c>
      <c r="O634" s="87">
        <f aca="true" t="shared" si="223" ref="O634:O639">V634/AB634</f>
        <v>6.622058963872543E-05</v>
      </c>
      <c r="P634" s="87">
        <f aca="true" t="shared" si="224" ref="P634:P639">W634/AB634</f>
        <v>0.1283792713762397</v>
      </c>
      <c r="Q634" s="87">
        <f aca="true" t="shared" si="225" ref="Q634:Q639">X634/AB634</f>
        <v>0.040126637480667054</v>
      </c>
      <c r="R634" s="87">
        <f aca="true" t="shared" si="226" ref="R634:R639">Z634/AB634</f>
        <v>0.07139760181567019</v>
      </c>
      <c r="S634" s="87">
        <f aca="true" t="shared" si="227" ref="S634:S639">AA634/AB634</f>
        <v>0.05246916523384231</v>
      </c>
      <c r="T634">
        <v>73065553</v>
      </c>
      <c r="U634" s="102">
        <v>20812404</v>
      </c>
      <c r="V634" s="102">
        <v>10500</v>
      </c>
      <c r="W634" s="102">
        <v>20355940</v>
      </c>
      <c r="X634" s="102">
        <v>6362518</v>
      </c>
      <c r="Y634" s="102">
        <v>18313608</v>
      </c>
      <c r="Z634" s="102">
        <v>11320872</v>
      </c>
      <c r="AA634" s="102">
        <v>8319561</v>
      </c>
      <c r="AB634" s="102">
        <v>158560956</v>
      </c>
    </row>
    <row r="635" spans="1:28" ht="12.75">
      <c r="A635" s="98" t="s">
        <v>29</v>
      </c>
      <c r="B635" s="110" t="s">
        <v>276</v>
      </c>
      <c r="C635" s="111" t="s">
        <v>277</v>
      </c>
      <c r="D635" s="98" t="s">
        <v>27</v>
      </c>
      <c r="E635" s="98">
        <v>16</v>
      </c>
      <c r="F635" s="99"/>
      <c r="G635" s="99"/>
      <c r="H635" s="99"/>
      <c r="I635" s="99"/>
      <c r="J635" s="100">
        <v>21120</v>
      </c>
      <c r="K635" s="101">
        <f t="shared" si="219"/>
        <v>8274.708617424243</v>
      </c>
      <c r="L635" s="87">
        <f t="shared" si="220"/>
        <v>0.08698254878292433</v>
      </c>
      <c r="M635" s="87">
        <f t="shared" si="221"/>
        <v>0.5097762744612071</v>
      </c>
      <c r="N635" s="87">
        <f t="shared" si="222"/>
        <v>0.13270192975584663</v>
      </c>
      <c r="O635" s="87">
        <f t="shared" si="223"/>
        <v>0.032982380753384784</v>
      </c>
      <c r="P635" s="87">
        <f t="shared" si="224"/>
        <v>0.0842209358703962</v>
      </c>
      <c r="Q635" s="87">
        <f t="shared" si="225"/>
        <v>0.048907356736601015</v>
      </c>
      <c r="R635" s="87">
        <f t="shared" si="226"/>
        <v>0.06543784462660499</v>
      </c>
      <c r="S635" s="87">
        <f t="shared" si="227"/>
        <v>0.038990729013034964</v>
      </c>
      <c r="T635">
        <v>174761846</v>
      </c>
      <c r="U635" s="102">
        <v>45492965</v>
      </c>
      <c r="V635" s="102">
        <v>11307042</v>
      </c>
      <c r="W635" s="102">
        <v>28872678</v>
      </c>
      <c r="X635" s="102">
        <v>16766453</v>
      </c>
      <c r="Y635" s="102">
        <v>29819416</v>
      </c>
      <c r="Z635" s="102">
        <v>22433446</v>
      </c>
      <c r="AA635" s="102">
        <v>13366828</v>
      </c>
      <c r="AB635" s="102">
        <v>342820674</v>
      </c>
    </row>
    <row r="636" spans="1:28" ht="12.75">
      <c r="A636" s="98" t="s">
        <v>29</v>
      </c>
      <c r="B636" s="110" t="s">
        <v>278</v>
      </c>
      <c r="C636" s="111" t="s">
        <v>279</v>
      </c>
      <c r="D636" s="98" t="s">
        <v>27</v>
      </c>
      <c r="E636" s="98">
        <v>16</v>
      </c>
      <c r="F636" s="99"/>
      <c r="G636" s="99"/>
      <c r="H636" s="99"/>
      <c r="I636" s="99"/>
      <c r="J636" s="100">
        <v>15615</v>
      </c>
      <c r="K636" s="101">
        <f t="shared" si="219"/>
        <v>5672.874479666987</v>
      </c>
      <c r="L636" s="87">
        <f t="shared" si="220"/>
        <v>0.09610533026783284</v>
      </c>
      <c r="M636" s="87">
        <f t="shared" si="221"/>
        <v>0.45965764846328433</v>
      </c>
      <c r="N636" s="87">
        <f t="shared" si="222"/>
        <v>0.07652258827848059</v>
      </c>
      <c r="O636" s="87">
        <f t="shared" si="223"/>
        <v>0.002333700126035706</v>
      </c>
      <c r="P636" s="87">
        <f t="shared" si="224"/>
        <v>0.16294375368816222</v>
      </c>
      <c r="Q636" s="87">
        <f t="shared" si="225"/>
        <v>0.043361504141324794</v>
      </c>
      <c r="R636" s="87">
        <f t="shared" si="226"/>
        <v>0.10924705389000813</v>
      </c>
      <c r="S636" s="87">
        <f t="shared" si="227"/>
        <v>0.04982842114487135</v>
      </c>
      <c r="T636">
        <v>88581935</v>
      </c>
      <c r="U636" s="102">
        <v>14746886</v>
      </c>
      <c r="V636" s="102">
        <v>449734</v>
      </c>
      <c r="W636" s="102">
        <v>31401355</v>
      </c>
      <c r="X636" s="102">
        <v>8356319</v>
      </c>
      <c r="Y636" s="102">
        <v>18520732</v>
      </c>
      <c r="Z636" s="102">
        <v>21053311</v>
      </c>
      <c r="AA636" s="102">
        <v>9602577</v>
      </c>
      <c r="AB636" s="102">
        <v>192712849</v>
      </c>
    </row>
    <row r="637" spans="1:28" ht="12.75">
      <c r="A637" s="98" t="s">
        <v>29</v>
      </c>
      <c r="B637" s="110" t="s">
        <v>294</v>
      </c>
      <c r="C637" s="111" t="s">
        <v>295</v>
      </c>
      <c r="D637" s="98" t="s">
        <v>27</v>
      </c>
      <c r="E637" s="98">
        <v>16</v>
      </c>
      <c r="F637" s="99"/>
      <c r="G637" s="99"/>
      <c r="H637" s="99"/>
      <c r="I637" s="99"/>
      <c r="J637" s="100">
        <v>23464</v>
      </c>
      <c r="K637" s="101">
        <f t="shared" si="219"/>
        <v>6096.390001704739</v>
      </c>
      <c r="L637" s="87">
        <f t="shared" si="220"/>
        <v>0.05670158435399522</v>
      </c>
      <c r="M637" s="87">
        <f t="shared" si="221"/>
        <v>0.42245845200599086</v>
      </c>
      <c r="N637" s="87">
        <f t="shared" si="222"/>
        <v>0.10680210177706936</v>
      </c>
      <c r="O637" s="87">
        <f t="shared" si="223"/>
        <v>0.048703102119683</v>
      </c>
      <c r="P637" s="87">
        <f t="shared" si="224"/>
        <v>0.11054142197622059</v>
      </c>
      <c r="Q637" s="87">
        <f t="shared" si="225"/>
        <v>0.12765492118070193</v>
      </c>
      <c r="R637" s="87">
        <f t="shared" si="226"/>
        <v>0.08208350434235681</v>
      </c>
      <c r="S637" s="87">
        <f t="shared" si="227"/>
        <v>0.045054912243982254</v>
      </c>
      <c r="T637">
        <v>143045695</v>
      </c>
      <c r="U637" s="102">
        <v>36163511</v>
      </c>
      <c r="V637" s="102">
        <v>16491016</v>
      </c>
      <c r="W637" s="102">
        <v>37429656</v>
      </c>
      <c r="X637" s="102">
        <v>43224338</v>
      </c>
      <c r="Y637" s="102">
        <v>19199326</v>
      </c>
      <c r="Z637" s="102">
        <v>27793720</v>
      </c>
      <c r="AA637" s="102">
        <v>15255728</v>
      </c>
      <c r="AB637" s="102">
        <v>338602990</v>
      </c>
    </row>
    <row r="638" spans="1:28" ht="12.75">
      <c r="A638" s="98" t="s">
        <v>29</v>
      </c>
      <c r="B638" s="110" t="s">
        <v>296</v>
      </c>
      <c r="C638" s="111" t="s">
        <v>297</v>
      </c>
      <c r="D638" s="98" t="s">
        <v>27</v>
      </c>
      <c r="E638" s="98">
        <v>16</v>
      </c>
      <c r="F638" s="99"/>
      <c r="G638" s="99"/>
      <c r="H638" s="99"/>
      <c r="I638" s="99"/>
      <c r="J638" s="100">
        <v>10546</v>
      </c>
      <c r="K638" s="101">
        <f t="shared" si="219"/>
        <v>9299.494879575195</v>
      </c>
      <c r="L638" s="87">
        <f t="shared" si="220"/>
        <v>0.11664064621595424</v>
      </c>
      <c r="M638" s="87">
        <f t="shared" si="221"/>
        <v>0.3896501014032163</v>
      </c>
      <c r="N638" s="87">
        <f t="shared" si="222"/>
        <v>0.15650099345159196</v>
      </c>
      <c r="O638" s="87">
        <f t="shared" si="223"/>
        <v>0.10018585169712615</v>
      </c>
      <c r="P638" s="87">
        <f t="shared" si="224"/>
        <v>0.08615951294417218</v>
      </c>
      <c r="Q638" s="87">
        <f t="shared" si="225"/>
        <v>0.03821745743942817</v>
      </c>
      <c r="R638" s="87">
        <f t="shared" si="226"/>
        <v>0.08321725407716116</v>
      </c>
      <c r="S638" s="87">
        <f t="shared" si="227"/>
        <v>0.029428182771349776</v>
      </c>
      <c r="T638">
        <v>98072473</v>
      </c>
      <c r="U638" s="102">
        <v>39390313</v>
      </c>
      <c r="V638" s="102">
        <v>25216147</v>
      </c>
      <c r="W638" s="102">
        <v>21685806</v>
      </c>
      <c r="X638" s="102">
        <v>9619093</v>
      </c>
      <c r="Y638" s="102">
        <v>29357715</v>
      </c>
      <c r="Z638" s="102">
        <v>20945258</v>
      </c>
      <c r="AA638" s="102">
        <v>7406888</v>
      </c>
      <c r="AB638" s="102">
        <v>251693693</v>
      </c>
    </row>
    <row r="639" spans="1:28" ht="12.75">
      <c r="A639" s="98" t="s">
        <v>29</v>
      </c>
      <c r="B639" s="110" t="s">
        <v>298</v>
      </c>
      <c r="C639" s="111" t="s">
        <v>299</v>
      </c>
      <c r="D639" s="98" t="s">
        <v>27</v>
      </c>
      <c r="E639" s="98">
        <v>16</v>
      </c>
      <c r="F639" s="99"/>
      <c r="G639" s="99"/>
      <c r="H639" s="99"/>
      <c r="I639" s="99"/>
      <c r="J639" s="100">
        <v>17929</v>
      </c>
      <c r="K639" s="101">
        <f t="shared" si="219"/>
        <v>6563.58859947571</v>
      </c>
      <c r="L639" s="87">
        <f t="shared" si="220"/>
        <v>0.09840609586876894</v>
      </c>
      <c r="M639" s="87">
        <f t="shared" si="221"/>
        <v>0.4068596802823618</v>
      </c>
      <c r="N639" s="87">
        <f t="shared" si="222"/>
        <v>0.04978803506181187</v>
      </c>
      <c r="O639" s="87">
        <f t="shared" si="223"/>
        <v>0.028895766564608585</v>
      </c>
      <c r="P639" s="87">
        <f t="shared" si="224"/>
        <v>0.1452337554100535</v>
      </c>
      <c r="Q639" s="87">
        <f t="shared" si="225"/>
        <v>0.055376244831306244</v>
      </c>
      <c r="R639" s="87">
        <f t="shared" si="226"/>
        <v>0.13969235857857237</v>
      </c>
      <c r="S639" s="87">
        <f t="shared" si="227"/>
        <v>0.07574806340251666</v>
      </c>
      <c r="T639">
        <v>117678580</v>
      </c>
      <c r="U639" s="102">
        <v>14400506</v>
      </c>
      <c r="V639" s="102">
        <v>8357704</v>
      </c>
      <c r="W639" s="102">
        <v>42006871</v>
      </c>
      <c r="X639" s="102">
        <v>16016819</v>
      </c>
      <c r="Y639" s="102">
        <v>28462613</v>
      </c>
      <c r="Z639" s="102">
        <v>40404098</v>
      </c>
      <c r="AA639" s="102">
        <v>21909088</v>
      </c>
      <c r="AB639" s="102">
        <v>289236279</v>
      </c>
    </row>
    <row r="640" spans="1:28" ht="12.75">
      <c r="A640" s="98"/>
      <c r="B640" s="110"/>
      <c r="C640" s="111"/>
      <c r="D640" s="98"/>
      <c r="E640" s="98"/>
      <c r="F640" s="99"/>
      <c r="G640" s="99"/>
      <c r="H640" s="99"/>
      <c r="I640" s="99"/>
      <c r="J640" s="100"/>
      <c r="K640" s="101"/>
      <c r="L640" s="87">
        <f>SUM(L563:L639)</f>
        <v>7.168808575546143</v>
      </c>
      <c r="M640" s="87">
        <f aca="true" t="shared" si="228" ref="M640:S640">SUM(M563:M639)</f>
        <v>27.953497285046414</v>
      </c>
      <c r="N640" s="87">
        <f t="shared" si="228"/>
        <v>13.6567401103723</v>
      </c>
      <c r="O640" s="87">
        <f t="shared" si="228"/>
        <v>4.00893065766204</v>
      </c>
      <c r="P640" s="87">
        <f t="shared" si="228"/>
        <v>7.250849404033052</v>
      </c>
      <c r="Q640" s="87">
        <f t="shared" si="228"/>
        <v>4.763369634374808</v>
      </c>
      <c r="R640" s="87">
        <f t="shared" si="228"/>
        <v>6.519394019623076</v>
      </c>
      <c r="S640" s="87">
        <f t="shared" si="228"/>
        <v>3.6784103111075193</v>
      </c>
      <c r="U640" s="102"/>
      <c r="V640" s="102"/>
      <c r="W640" s="102"/>
      <c r="X640" s="102"/>
      <c r="Y640" s="102"/>
      <c r="Z640" s="102"/>
      <c r="AA640" s="102"/>
      <c r="AB640" s="102"/>
    </row>
    <row r="641" spans="1:28" ht="12.75">
      <c r="A641" s="98"/>
      <c r="B641" s="110"/>
      <c r="C641" s="111"/>
      <c r="D641" s="98"/>
      <c r="E641" s="98"/>
      <c r="F641" s="99"/>
      <c r="G641" s="99"/>
      <c r="H641" s="99"/>
      <c r="I641" s="99"/>
      <c r="J641" s="100"/>
      <c r="K641" s="101"/>
      <c r="L641" s="87">
        <f>L640/75</f>
        <v>0.09558411434061523</v>
      </c>
      <c r="M641" s="87">
        <f aca="true" t="shared" si="229" ref="M641:S641">M640/75</f>
        <v>0.3727132971339522</v>
      </c>
      <c r="N641" s="87">
        <f t="shared" si="229"/>
        <v>0.18208986813829733</v>
      </c>
      <c r="O641" s="87">
        <f t="shared" si="229"/>
        <v>0.053452408768827196</v>
      </c>
      <c r="P641" s="87">
        <f t="shared" si="229"/>
        <v>0.09667799205377403</v>
      </c>
      <c r="Q641" s="87">
        <f t="shared" si="229"/>
        <v>0.06351159512499743</v>
      </c>
      <c r="R641" s="87">
        <f t="shared" si="229"/>
        <v>0.08692525359497434</v>
      </c>
      <c r="S641" s="87">
        <f t="shared" si="229"/>
        <v>0.04904547081476692</v>
      </c>
      <c r="U641" s="102"/>
      <c r="V641" s="102"/>
      <c r="W641" s="102"/>
      <c r="X641" s="102"/>
      <c r="Y641" s="102"/>
      <c r="Z641" s="102"/>
      <c r="AA641" s="102"/>
      <c r="AB641" s="102"/>
    </row>
    <row r="642" spans="1:28" ht="12.75">
      <c r="A642" s="98"/>
      <c r="B642" s="110"/>
      <c r="C642" s="111"/>
      <c r="D642" s="98"/>
      <c r="E642" s="98"/>
      <c r="F642" s="99"/>
      <c r="G642" s="112"/>
      <c r="H642" s="112"/>
      <c r="I642" s="112" t="s">
        <v>351</v>
      </c>
      <c r="J642" s="112"/>
      <c r="K642" s="113"/>
      <c r="L642" s="114"/>
      <c r="M642" s="115">
        <f>M641+N641+O641</f>
        <v>0.6082555740410767</v>
      </c>
      <c r="N642" s="87"/>
      <c r="O642" s="87"/>
      <c r="P642" s="87"/>
      <c r="Q642" s="87"/>
      <c r="R642" s="87"/>
      <c r="S642" s="87"/>
      <c r="U642" s="102"/>
      <c r="V642" s="102"/>
      <c r="W642" s="102"/>
      <c r="X642" s="102"/>
      <c r="Y642" s="102"/>
      <c r="Z642" s="102"/>
      <c r="AA642" s="102"/>
      <c r="AB642" s="102"/>
    </row>
    <row r="643" spans="1:28" ht="12.75">
      <c r="A643" s="98" t="s">
        <v>29</v>
      </c>
      <c r="B643" s="110" t="s">
        <v>68</v>
      </c>
      <c r="C643" s="111" t="s">
        <v>69</v>
      </c>
      <c r="D643" s="98" t="s">
        <v>28</v>
      </c>
      <c r="E643" s="98">
        <v>15</v>
      </c>
      <c r="F643" s="99"/>
      <c r="G643" s="99" t="s">
        <v>22</v>
      </c>
      <c r="H643" s="99" t="s">
        <v>22</v>
      </c>
      <c r="I643" s="99" t="s">
        <v>23</v>
      </c>
      <c r="J643" s="100">
        <v>28079</v>
      </c>
      <c r="K643" s="101">
        <f aca="true" t="shared" si="230" ref="K643:K674">IF(J643&gt;0,T643/J643,"")</f>
        <v>9027.597991381459</v>
      </c>
      <c r="L643" s="87">
        <f aca="true" t="shared" si="231" ref="L643:L674">IF(AB643&gt;0,Y643/AB643,"")</f>
        <v>0.05117194411559931</v>
      </c>
      <c r="M643" s="87">
        <f aca="true" t="shared" si="232" ref="M643:M663">T643/AB643</f>
        <v>0.3966812787282734</v>
      </c>
      <c r="N643" s="87">
        <f aca="true" t="shared" si="233" ref="N643:N663">U643/AB643</f>
        <v>0.3005371933957804</v>
      </c>
      <c r="O643" s="87">
        <f aca="true" t="shared" si="234" ref="O643:O663">V643/AB643</f>
        <v>0.006987372417341174</v>
      </c>
      <c r="P643" s="87">
        <f aca="true" t="shared" si="235" ref="P643:P663">W643/AB643</f>
        <v>0.0889661826549875</v>
      </c>
      <c r="Q643" s="87">
        <f aca="true" t="shared" si="236" ref="Q643:Q663">X643/AB643</f>
        <v>0.059165130771523536</v>
      </c>
      <c r="R643" s="87">
        <f aca="true" t="shared" si="237" ref="R643:R663">Z643/AB643</f>
        <v>0.07392933552955169</v>
      </c>
      <c r="S643" s="87">
        <f aca="true" t="shared" si="238" ref="S643:S663">AA643/AB643</f>
        <v>0.02256156238694298</v>
      </c>
      <c r="T643">
        <v>253485924</v>
      </c>
      <c r="U643" s="102">
        <v>192048257</v>
      </c>
      <c r="V643" s="102">
        <v>4465047</v>
      </c>
      <c r="W643" s="102">
        <v>56850868</v>
      </c>
      <c r="X643" s="102">
        <v>37807501</v>
      </c>
      <c r="Y643" s="102">
        <v>32699722</v>
      </c>
      <c r="Z643" s="102">
        <v>47242073</v>
      </c>
      <c r="AA643" s="102">
        <v>14417213</v>
      </c>
      <c r="AB643" s="102">
        <v>639016605</v>
      </c>
    </row>
    <row r="644" spans="1:28" ht="12.75">
      <c r="A644" s="98" t="s">
        <v>29</v>
      </c>
      <c r="B644" s="110" t="s">
        <v>258</v>
      </c>
      <c r="C644" s="111" t="s">
        <v>259</v>
      </c>
      <c r="D644" s="98" t="s">
        <v>28</v>
      </c>
      <c r="E644" s="98">
        <v>15</v>
      </c>
      <c r="F644" s="99"/>
      <c r="G644" s="99" t="s">
        <v>22</v>
      </c>
      <c r="H644" s="99" t="s">
        <v>22</v>
      </c>
      <c r="I644" s="99" t="s">
        <v>23</v>
      </c>
      <c r="J644" s="100">
        <v>47086</v>
      </c>
      <c r="K644" s="101">
        <f t="shared" si="230"/>
        <v>10682.671282334451</v>
      </c>
      <c r="L644" s="87">
        <f t="shared" si="231"/>
        <v>0.06296469612659637</v>
      </c>
      <c r="M644" s="87">
        <f t="shared" si="232"/>
        <v>0.3521777751915219</v>
      </c>
      <c r="N644" s="87">
        <f t="shared" si="233"/>
        <v>0.26250351126319893</v>
      </c>
      <c r="O644" s="87">
        <f t="shared" si="234"/>
        <v>0.04023263104064505</v>
      </c>
      <c r="P644" s="87">
        <f t="shared" si="235"/>
        <v>0.08753706704455427</v>
      </c>
      <c r="Q644" s="87">
        <f t="shared" si="236"/>
        <v>0.03216565292907577</v>
      </c>
      <c r="R644" s="87">
        <f t="shared" si="237"/>
        <v>0.0938841270912764</v>
      </c>
      <c r="S644" s="87">
        <f t="shared" si="238"/>
        <v>0.06853453931313136</v>
      </c>
      <c r="T644">
        <v>503004260</v>
      </c>
      <c r="U644" s="102">
        <v>374925375</v>
      </c>
      <c r="V644" s="102">
        <v>57462981</v>
      </c>
      <c r="W644" s="102">
        <v>125026395</v>
      </c>
      <c r="X644" s="102">
        <v>45941174</v>
      </c>
      <c r="Y644" s="102">
        <v>89930463</v>
      </c>
      <c r="Z644" s="102">
        <v>134091698</v>
      </c>
      <c r="AA644" s="102">
        <v>97885692</v>
      </c>
      <c r="AB644" s="102">
        <v>1428268038</v>
      </c>
    </row>
    <row r="645" spans="1:28" ht="12.75">
      <c r="A645" s="98" t="s">
        <v>24</v>
      </c>
      <c r="B645" s="110" t="s">
        <v>19</v>
      </c>
      <c r="C645" s="111" t="s">
        <v>305</v>
      </c>
      <c r="D645" s="98" t="s">
        <v>28</v>
      </c>
      <c r="E645" s="98">
        <v>15</v>
      </c>
      <c r="F645" s="99"/>
      <c r="G645" s="99"/>
      <c r="H645" s="99"/>
      <c r="I645" s="99" t="s">
        <v>23</v>
      </c>
      <c r="J645" s="100">
        <v>20874</v>
      </c>
      <c r="K645" s="101">
        <f t="shared" si="230"/>
        <v>7575.638401839609</v>
      </c>
      <c r="L645" s="87">
        <f t="shared" si="231"/>
        <v>0.09879760988521091</v>
      </c>
      <c r="M645" s="87">
        <f t="shared" si="232"/>
        <v>0.32898810470335604</v>
      </c>
      <c r="N645" s="87">
        <f t="shared" si="233"/>
        <v>0.15236417565010194</v>
      </c>
      <c r="O645" s="87">
        <f t="shared" si="234"/>
        <v>0.12023435337284681</v>
      </c>
      <c r="P645" s="87">
        <f t="shared" si="235"/>
        <v>0.07016054330018738</v>
      </c>
      <c r="Q645" s="87">
        <f t="shared" si="236"/>
        <v>0.03443391210394776</v>
      </c>
      <c r="R645" s="87">
        <f t="shared" si="237"/>
        <v>0.13236038750099866</v>
      </c>
      <c r="S645" s="87">
        <f t="shared" si="238"/>
        <v>0.06266091140291008</v>
      </c>
      <c r="T645">
        <v>158133876</v>
      </c>
      <c r="U645" s="102">
        <v>73236501</v>
      </c>
      <c r="V645" s="102">
        <v>57792741</v>
      </c>
      <c r="W645" s="102">
        <v>33723890</v>
      </c>
      <c r="X645" s="102">
        <v>16551261</v>
      </c>
      <c r="Y645" s="102">
        <v>47488796</v>
      </c>
      <c r="Z645" s="102">
        <v>63621331</v>
      </c>
      <c r="AA645" s="102">
        <v>30119061</v>
      </c>
      <c r="AB645" s="102">
        <v>480667458</v>
      </c>
    </row>
    <row r="646" spans="1:28" ht="12.75">
      <c r="A646" s="98" t="s">
        <v>29</v>
      </c>
      <c r="B646" s="110" t="s">
        <v>40</v>
      </c>
      <c r="C646" s="111" t="s">
        <v>41</v>
      </c>
      <c r="D646" s="98" t="s">
        <v>28</v>
      </c>
      <c r="E646" s="98">
        <v>15</v>
      </c>
      <c r="F646" s="99"/>
      <c r="G646" s="99"/>
      <c r="H646" s="99"/>
      <c r="I646" s="99" t="s">
        <v>23</v>
      </c>
      <c r="J646" s="100">
        <v>42792</v>
      </c>
      <c r="K646" s="101">
        <f t="shared" si="230"/>
        <v>7632.454664423257</v>
      </c>
      <c r="L646" s="87">
        <f t="shared" si="231"/>
        <v>0.11308260017419168</v>
      </c>
      <c r="M646" s="87">
        <f t="shared" si="232"/>
        <v>0.36516300562265697</v>
      </c>
      <c r="N646" s="87">
        <f t="shared" si="233"/>
        <v>0.15473654905933137</v>
      </c>
      <c r="O646" s="87">
        <f t="shared" si="234"/>
        <v>0.039108156486292185</v>
      </c>
      <c r="P646" s="87">
        <f t="shared" si="235"/>
        <v>0.13753092796760347</v>
      </c>
      <c r="Q646" s="87">
        <f t="shared" si="236"/>
        <v>0.04579631201106419</v>
      </c>
      <c r="R646" s="87">
        <f t="shared" si="237"/>
        <v>0.07739678472122064</v>
      </c>
      <c r="S646" s="87">
        <f t="shared" si="238"/>
        <v>0.06718566395763945</v>
      </c>
      <c r="T646">
        <v>326608000</v>
      </c>
      <c r="U646" s="102">
        <v>138399000</v>
      </c>
      <c r="V646" s="102">
        <v>34979000</v>
      </c>
      <c r="W646" s="102">
        <v>123010000</v>
      </c>
      <c r="X646" s="102">
        <v>40961000</v>
      </c>
      <c r="Y646" s="102">
        <v>101143000</v>
      </c>
      <c r="Z646" s="102">
        <v>69225000</v>
      </c>
      <c r="AA646" s="102">
        <v>60092000</v>
      </c>
      <c r="AB646" s="102">
        <v>894417000</v>
      </c>
    </row>
    <row r="647" spans="1:28" ht="12.75">
      <c r="A647" s="98" t="s">
        <v>29</v>
      </c>
      <c r="B647" s="110" t="s">
        <v>44</v>
      </c>
      <c r="C647" s="111" t="s">
        <v>45</v>
      </c>
      <c r="D647" s="98" t="s">
        <v>28</v>
      </c>
      <c r="E647" s="98">
        <v>16</v>
      </c>
      <c r="F647" s="99"/>
      <c r="G647" s="99"/>
      <c r="H647" s="99"/>
      <c r="I647" s="99" t="s">
        <v>23</v>
      </c>
      <c r="J647" s="100">
        <v>16386</v>
      </c>
      <c r="K647" s="101">
        <f t="shared" si="230"/>
        <v>7112.646527523496</v>
      </c>
      <c r="L647" s="87">
        <f t="shared" si="231"/>
        <v>0.11596046061662461</v>
      </c>
      <c r="M647" s="87">
        <f t="shared" si="232"/>
        <v>0.4173240618990605</v>
      </c>
      <c r="N647" s="87">
        <f t="shared" si="233"/>
        <v>0.0764574035525335</v>
      </c>
      <c r="O647" s="87">
        <f t="shared" si="234"/>
        <v>0.0985003453130096</v>
      </c>
      <c r="P647" s="87">
        <f t="shared" si="235"/>
        <v>0.09548953684429334</v>
      </c>
      <c r="Q647" s="87">
        <f t="shared" si="236"/>
        <v>0.0856040464724989</v>
      </c>
      <c r="R647" s="87">
        <f t="shared" si="237"/>
        <v>0.0640016395645171</v>
      </c>
      <c r="S647" s="87">
        <f t="shared" si="238"/>
        <v>0.046662505737462466</v>
      </c>
      <c r="T647">
        <v>116547826</v>
      </c>
      <c r="U647" s="102">
        <v>21352577</v>
      </c>
      <c r="V647" s="102">
        <v>27508601</v>
      </c>
      <c r="W647" s="102">
        <v>26667760</v>
      </c>
      <c r="X647" s="102">
        <v>23906998</v>
      </c>
      <c r="Y647" s="102">
        <v>32384760</v>
      </c>
      <c r="Z647" s="102">
        <v>17874004</v>
      </c>
      <c r="AA647" s="102">
        <v>13031632</v>
      </c>
      <c r="AB647" s="102">
        <v>279274158</v>
      </c>
    </row>
    <row r="648" spans="1:28" ht="12.75">
      <c r="A648" s="98" t="s">
        <v>29</v>
      </c>
      <c r="B648" s="110" t="s">
        <v>70</v>
      </c>
      <c r="C648" s="111" t="s">
        <v>71</v>
      </c>
      <c r="D648" s="98" t="s">
        <v>28</v>
      </c>
      <c r="E648" s="98">
        <v>16</v>
      </c>
      <c r="F648" s="99"/>
      <c r="G648" s="99"/>
      <c r="H648" s="99"/>
      <c r="I648" s="99" t="s">
        <v>23</v>
      </c>
      <c r="J648" s="100">
        <v>3863</v>
      </c>
      <c r="K648" s="101">
        <f t="shared" si="230"/>
        <v>9784.570541030287</v>
      </c>
      <c r="L648" s="87">
        <f t="shared" si="231"/>
        <v>0.07640904800290976</v>
      </c>
      <c r="M648" s="87">
        <f t="shared" si="232"/>
        <v>0.39827978620021687</v>
      </c>
      <c r="N648" s="87">
        <f t="shared" si="233"/>
        <v>0.2792528008341013</v>
      </c>
      <c r="O648" s="87">
        <f t="shared" si="234"/>
        <v>0</v>
      </c>
      <c r="P648" s="87">
        <f t="shared" si="235"/>
        <v>0.08765397440757748</v>
      </c>
      <c r="Q648" s="87">
        <f t="shared" si="236"/>
        <v>0.03083558639718089</v>
      </c>
      <c r="R648" s="87">
        <f t="shared" si="237"/>
        <v>0.11137458351782946</v>
      </c>
      <c r="S648" s="87">
        <f t="shared" si="238"/>
        <v>0.01619422064018421</v>
      </c>
      <c r="T648">
        <v>37797796</v>
      </c>
      <c r="U648" s="102">
        <v>26501823</v>
      </c>
      <c r="V648" s="102">
        <v>0</v>
      </c>
      <c r="W648" s="102">
        <v>8318592</v>
      </c>
      <c r="X648" s="102">
        <v>2926378</v>
      </c>
      <c r="Y648" s="102">
        <v>7251419</v>
      </c>
      <c r="Z648" s="102">
        <v>10569740</v>
      </c>
      <c r="AA648" s="102">
        <v>1536874</v>
      </c>
      <c r="AB648" s="102">
        <v>94902622</v>
      </c>
    </row>
    <row r="649" spans="1:28" ht="12.75">
      <c r="A649" s="98" t="s">
        <v>29</v>
      </c>
      <c r="B649" s="110" t="s">
        <v>182</v>
      </c>
      <c r="C649" s="111" t="s">
        <v>183</v>
      </c>
      <c r="D649" s="98" t="s">
        <v>28</v>
      </c>
      <c r="E649" s="98">
        <v>16</v>
      </c>
      <c r="F649" s="99"/>
      <c r="G649" s="99"/>
      <c r="H649" s="99"/>
      <c r="I649" s="99" t="s">
        <v>23</v>
      </c>
      <c r="J649" s="100">
        <v>14241</v>
      </c>
      <c r="K649" s="101">
        <f t="shared" si="230"/>
        <v>6255.10308264869</v>
      </c>
      <c r="L649" s="87">
        <f t="shared" si="231"/>
        <v>0.061453263767253755</v>
      </c>
      <c r="M649" s="87">
        <f t="shared" si="232"/>
        <v>0.2552502982077608</v>
      </c>
      <c r="N649" s="87">
        <f t="shared" si="233"/>
        <v>0.3540050244571311</v>
      </c>
      <c r="O649" s="87">
        <f t="shared" si="234"/>
        <v>0.1380864130589236</v>
      </c>
      <c r="P649" s="87">
        <f t="shared" si="235"/>
        <v>0.049327424238500325</v>
      </c>
      <c r="Q649" s="87">
        <f t="shared" si="236"/>
        <v>0.028213490675477536</v>
      </c>
      <c r="R649" s="87">
        <f t="shared" si="237"/>
        <v>0.060115217962062595</v>
      </c>
      <c r="S649" s="87">
        <f t="shared" si="238"/>
        <v>0.05354886763289032</v>
      </c>
      <c r="T649">
        <v>89078923</v>
      </c>
      <c r="U649" s="102">
        <v>123542995</v>
      </c>
      <c r="V649" s="102">
        <v>48190302</v>
      </c>
      <c r="W649" s="102">
        <v>17214608</v>
      </c>
      <c r="X649" s="102">
        <v>9846129</v>
      </c>
      <c r="Y649" s="102">
        <v>21446363</v>
      </c>
      <c r="Z649" s="102">
        <v>20979403</v>
      </c>
      <c r="AA649" s="102">
        <v>18687835</v>
      </c>
      <c r="AB649" s="102">
        <v>348986558</v>
      </c>
    </row>
    <row r="650" spans="1:28" ht="12.75">
      <c r="A650" s="98" t="s">
        <v>29</v>
      </c>
      <c r="B650" s="110" t="s">
        <v>226</v>
      </c>
      <c r="C650" s="111" t="s">
        <v>227</v>
      </c>
      <c r="D650" s="98" t="s">
        <v>28</v>
      </c>
      <c r="E650" s="98">
        <v>16</v>
      </c>
      <c r="F650" s="99"/>
      <c r="G650" s="99" t="s">
        <v>22</v>
      </c>
      <c r="H650" s="99"/>
      <c r="I650" s="99" t="s">
        <v>23</v>
      </c>
      <c r="J650" s="100">
        <v>21889</v>
      </c>
      <c r="K650" s="101">
        <f t="shared" si="230"/>
        <v>8524.738453104299</v>
      </c>
      <c r="L650" s="87">
        <f t="shared" si="231"/>
        <v>0.05709972380656654</v>
      </c>
      <c r="M650" s="87">
        <f t="shared" si="232"/>
        <v>0.38119188089362466</v>
      </c>
      <c r="N650" s="87">
        <f t="shared" si="233"/>
        <v>0.14902188301818955</v>
      </c>
      <c r="O650" s="87">
        <f t="shared" si="234"/>
        <v>0.16447604961676118</v>
      </c>
      <c r="P650" s="87">
        <f t="shared" si="235"/>
        <v>0.10978280409877593</v>
      </c>
      <c r="Q650" s="87">
        <f t="shared" si="236"/>
        <v>0.03419732304826031</v>
      </c>
      <c r="R650" s="87">
        <f t="shared" si="237"/>
        <v>0.06619858144437726</v>
      </c>
      <c r="S650" s="87">
        <f t="shared" si="238"/>
        <v>0.03803175407344457</v>
      </c>
      <c r="T650">
        <v>186598000</v>
      </c>
      <c r="U650" s="102">
        <v>72948000</v>
      </c>
      <c r="V650" s="102">
        <v>80513000</v>
      </c>
      <c r="W650" s="102">
        <v>53740000</v>
      </c>
      <c r="X650" s="102">
        <v>16740000</v>
      </c>
      <c r="Y650" s="102">
        <v>27951000</v>
      </c>
      <c r="Z650" s="102">
        <v>32405000</v>
      </c>
      <c r="AA650" s="102">
        <v>18617000</v>
      </c>
      <c r="AB650" s="102">
        <v>489512000</v>
      </c>
    </row>
    <row r="651" spans="1:28" ht="12.75">
      <c r="A651" s="98" t="s">
        <v>29</v>
      </c>
      <c r="B651" s="110" t="s">
        <v>250</v>
      </c>
      <c r="C651" s="111" t="s">
        <v>251</v>
      </c>
      <c r="D651" s="98" t="s">
        <v>28</v>
      </c>
      <c r="E651" s="98">
        <v>16</v>
      </c>
      <c r="F651" s="99"/>
      <c r="G651" s="99"/>
      <c r="H651" s="99"/>
      <c r="I651" s="99" t="s">
        <v>23</v>
      </c>
      <c r="J651" s="100">
        <v>28178</v>
      </c>
      <c r="K651" s="101">
        <f t="shared" si="230"/>
        <v>6006.49836752076</v>
      </c>
      <c r="L651" s="87">
        <f t="shared" si="231"/>
        <v>0.09159247581626861</v>
      </c>
      <c r="M651" s="87">
        <f t="shared" si="232"/>
        <v>0.3451447536771593</v>
      </c>
      <c r="N651" s="87">
        <f t="shared" si="233"/>
        <v>0.14744649006709487</v>
      </c>
      <c r="O651" s="87">
        <f t="shared" si="234"/>
        <v>0.06355068153864746</v>
      </c>
      <c r="P651" s="87">
        <f t="shared" si="235"/>
        <v>0.17863307383104574</v>
      </c>
      <c r="Q651" s="87">
        <f t="shared" si="236"/>
        <v>0.046548034718907595</v>
      </c>
      <c r="R651" s="87">
        <f t="shared" si="237"/>
        <v>0.06252507712532626</v>
      </c>
      <c r="S651" s="87">
        <f t="shared" si="238"/>
        <v>0.06455941322555017</v>
      </c>
      <c r="T651">
        <v>169251111</v>
      </c>
      <c r="U651" s="102">
        <v>72304394</v>
      </c>
      <c r="V651" s="102">
        <v>31163804</v>
      </c>
      <c r="W651" s="102">
        <v>87597583</v>
      </c>
      <c r="X651" s="102">
        <v>22826094</v>
      </c>
      <c r="Y651" s="102">
        <v>44914860</v>
      </c>
      <c r="Z651" s="102">
        <v>30660871</v>
      </c>
      <c r="AA651" s="102">
        <v>31658463</v>
      </c>
      <c r="AB651" s="102">
        <v>490377180</v>
      </c>
    </row>
    <row r="652" spans="1:28" ht="12.75">
      <c r="A652" s="98" t="s">
        <v>29</v>
      </c>
      <c r="B652" s="110" t="s">
        <v>252</v>
      </c>
      <c r="C652" s="111" t="s">
        <v>253</v>
      </c>
      <c r="D652" s="98" t="s">
        <v>28</v>
      </c>
      <c r="E652" s="98">
        <v>16</v>
      </c>
      <c r="F652" s="99"/>
      <c r="G652" s="99"/>
      <c r="H652" s="99"/>
      <c r="I652" s="99" t="s">
        <v>23</v>
      </c>
      <c r="J652" s="100">
        <v>27077</v>
      </c>
      <c r="K652" s="101">
        <f t="shared" si="230"/>
        <v>4994.092809395428</v>
      </c>
      <c r="L652" s="87">
        <f t="shared" si="231"/>
        <v>0.07645898470924528</v>
      </c>
      <c r="M652" s="87">
        <f t="shared" si="232"/>
        <v>0.42629726844039995</v>
      </c>
      <c r="N652" s="87">
        <f t="shared" si="233"/>
        <v>0.036949582773429246</v>
      </c>
      <c r="O652" s="87">
        <f t="shared" si="234"/>
        <v>0.02291882327370675</v>
      </c>
      <c r="P652" s="87">
        <f t="shared" si="235"/>
        <v>0.12600938036481985</v>
      </c>
      <c r="Q652" s="87">
        <f t="shared" si="236"/>
        <v>0.14150174075653651</v>
      </c>
      <c r="R652" s="87">
        <f t="shared" si="237"/>
        <v>0.07004114913811615</v>
      </c>
      <c r="S652" s="87">
        <f t="shared" si="238"/>
        <v>0.09982307054374626</v>
      </c>
      <c r="T652">
        <v>135225051</v>
      </c>
      <c r="U652" s="102">
        <v>11720716</v>
      </c>
      <c r="V652" s="102">
        <v>7270042</v>
      </c>
      <c r="W652" s="102">
        <v>39971227</v>
      </c>
      <c r="X652" s="102">
        <v>44885533</v>
      </c>
      <c r="Y652" s="102">
        <v>24253428</v>
      </c>
      <c r="Z652" s="102">
        <v>22217637</v>
      </c>
      <c r="AA652" s="102">
        <v>31664711</v>
      </c>
      <c r="AB652" s="102">
        <v>317208345</v>
      </c>
    </row>
    <row r="653" spans="1:28" ht="12.75">
      <c r="A653" s="98" t="s">
        <v>29</v>
      </c>
      <c r="B653" s="110" t="s">
        <v>256</v>
      </c>
      <c r="C653" s="111" t="s">
        <v>257</v>
      </c>
      <c r="D653" s="98" t="s">
        <v>28</v>
      </c>
      <c r="E653" s="98">
        <v>16</v>
      </c>
      <c r="F653" s="99"/>
      <c r="G653" s="99"/>
      <c r="H653" s="99"/>
      <c r="I653" s="99" t="s">
        <v>23</v>
      </c>
      <c r="J653" s="100">
        <v>19298</v>
      </c>
      <c r="K653" s="101">
        <f t="shared" si="230"/>
        <v>5927.467354129962</v>
      </c>
      <c r="L653" s="87">
        <f t="shared" si="231"/>
        <v>0.09894604474405069</v>
      </c>
      <c r="M653" s="87">
        <f t="shared" si="232"/>
        <v>0.42226127817862036</v>
      </c>
      <c r="N653" s="87">
        <f t="shared" si="233"/>
        <v>0.11374759571084268</v>
      </c>
      <c r="O653" s="87">
        <f t="shared" si="234"/>
        <v>0.03754339553502296</v>
      </c>
      <c r="P653" s="87">
        <f t="shared" si="235"/>
        <v>0.09813097103032174</v>
      </c>
      <c r="Q653" s="87">
        <f t="shared" si="236"/>
        <v>0.07872327294095804</v>
      </c>
      <c r="R653" s="87">
        <f t="shared" si="237"/>
        <v>0.1125911086638937</v>
      </c>
      <c r="S653" s="87">
        <f t="shared" si="238"/>
        <v>0.03805633319628983</v>
      </c>
      <c r="T653">
        <v>114388265</v>
      </c>
      <c r="U653" s="102">
        <v>30813600</v>
      </c>
      <c r="V653" s="102">
        <v>10170300</v>
      </c>
      <c r="W653" s="102">
        <v>26583142</v>
      </c>
      <c r="X653" s="102">
        <v>21325703</v>
      </c>
      <c r="Y653" s="102">
        <v>26803941</v>
      </c>
      <c r="Z653" s="102">
        <v>30500314</v>
      </c>
      <c r="AA653" s="102">
        <v>10309252</v>
      </c>
      <c r="AB653" s="102">
        <v>270894517</v>
      </c>
    </row>
    <row r="654" spans="1:28" ht="12.75">
      <c r="A654" s="98" t="s">
        <v>29</v>
      </c>
      <c r="B654" s="110" t="s">
        <v>260</v>
      </c>
      <c r="C654" s="111" t="s">
        <v>261</v>
      </c>
      <c r="D654" s="98" t="s">
        <v>28</v>
      </c>
      <c r="E654" s="98">
        <v>16</v>
      </c>
      <c r="F654" s="99"/>
      <c r="G654" s="99"/>
      <c r="H654" s="99"/>
      <c r="I654" s="99" t="s">
        <v>23</v>
      </c>
      <c r="J654" s="100">
        <v>11084</v>
      </c>
      <c r="K654" s="101">
        <f t="shared" si="230"/>
        <v>7661.612775171418</v>
      </c>
      <c r="L654" s="87">
        <f t="shared" si="231"/>
        <v>0.09395220830339765</v>
      </c>
      <c r="M654" s="87">
        <f t="shared" si="232"/>
        <v>0.40316298967177183</v>
      </c>
      <c r="N654" s="87">
        <f t="shared" si="233"/>
        <v>0.17115241841965234</v>
      </c>
      <c r="O654" s="87">
        <f t="shared" si="234"/>
        <v>0.033807778682406475</v>
      </c>
      <c r="P654" s="87">
        <f t="shared" si="235"/>
        <v>0.11043652883412435</v>
      </c>
      <c r="Q654" s="87">
        <f t="shared" si="236"/>
        <v>0.041094257600010196</v>
      </c>
      <c r="R654" s="87">
        <f t="shared" si="237"/>
        <v>0.08759120483658199</v>
      </c>
      <c r="S654" s="87">
        <f t="shared" si="238"/>
        <v>0.05880261365205516</v>
      </c>
      <c r="T654">
        <v>84921316</v>
      </c>
      <c r="U654" s="102">
        <v>36051148</v>
      </c>
      <c r="V654" s="102">
        <v>7121192</v>
      </c>
      <c r="W654" s="102">
        <v>23262094</v>
      </c>
      <c r="X654" s="102">
        <v>8655999</v>
      </c>
      <c r="Y654" s="102">
        <v>19789875</v>
      </c>
      <c r="Z654" s="102">
        <v>18450008</v>
      </c>
      <c r="AA654" s="102">
        <v>12386046</v>
      </c>
      <c r="AB654" s="102">
        <v>210637678</v>
      </c>
    </row>
    <row r="655" spans="1:28" ht="12.75">
      <c r="A655" s="98" t="s">
        <v>29</v>
      </c>
      <c r="B655" s="110" t="s">
        <v>262</v>
      </c>
      <c r="C655" s="111" t="s">
        <v>263</v>
      </c>
      <c r="D655" s="98" t="s">
        <v>28</v>
      </c>
      <c r="E655" s="98">
        <v>16</v>
      </c>
      <c r="F655" s="99"/>
      <c r="G655" s="99"/>
      <c r="H655" s="99"/>
      <c r="I655" s="99" t="s">
        <v>23</v>
      </c>
      <c r="J655" s="100">
        <v>15194</v>
      </c>
      <c r="K655" s="101">
        <f t="shared" si="230"/>
        <v>5257.793668553376</v>
      </c>
      <c r="L655" s="87">
        <f t="shared" si="231"/>
        <v>0.08072928713170414</v>
      </c>
      <c r="M655" s="87">
        <f t="shared" si="232"/>
        <v>0.3607785700585432</v>
      </c>
      <c r="N655" s="87">
        <f t="shared" si="233"/>
        <v>0.1533928320453499</v>
      </c>
      <c r="O655" s="87">
        <f t="shared" si="234"/>
        <v>0.03553835413202627</v>
      </c>
      <c r="P655" s="87">
        <f t="shared" si="235"/>
        <v>0.07468321965223569</v>
      </c>
      <c r="Q655" s="87">
        <f t="shared" si="236"/>
        <v>0.06265034064903602</v>
      </c>
      <c r="R655" s="87">
        <f t="shared" si="237"/>
        <v>0.10014582583159452</v>
      </c>
      <c r="S655" s="87">
        <f t="shared" si="238"/>
        <v>0.13208157049951028</v>
      </c>
      <c r="T655">
        <v>79886917</v>
      </c>
      <c r="U655" s="102">
        <v>33965655</v>
      </c>
      <c r="V655" s="102">
        <v>7869230</v>
      </c>
      <c r="W655" s="102">
        <v>16537047</v>
      </c>
      <c r="X655" s="102">
        <v>13872616</v>
      </c>
      <c r="Y655" s="102">
        <v>17875823</v>
      </c>
      <c r="Z655" s="102">
        <v>22175212</v>
      </c>
      <c r="AA655" s="102">
        <v>29246719</v>
      </c>
      <c r="AB655" s="102">
        <v>221429219</v>
      </c>
    </row>
    <row r="656" spans="1:28" ht="12.75">
      <c r="A656" s="98" t="s">
        <v>29</v>
      </c>
      <c r="B656" s="110" t="s">
        <v>264</v>
      </c>
      <c r="C656" s="111" t="s">
        <v>265</v>
      </c>
      <c r="D656" s="98" t="s">
        <v>28</v>
      </c>
      <c r="E656" s="98">
        <v>16</v>
      </c>
      <c r="F656" s="99"/>
      <c r="G656" s="99"/>
      <c r="H656" s="99"/>
      <c r="I656" s="99" t="s">
        <v>23</v>
      </c>
      <c r="J656" s="100">
        <v>25796</v>
      </c>
      <c r="K656" s="101">
        <f t="shared" si="230"/>
        <v>6411.6812296480075</v>
      </c>
      <c r="L656" s="87">
        <f t="shared" si="231"/>
        <v>0.09173478548592101</v>
      </c>
      <c r="M656" s="87">
        <f t="shared" si="232"/>
        <v>0.4206187920982192</v>
      </c>
      <c r="N656" s="87">
        <f t="shared" si="233"/>
        <v>0.11102603886254844</v>
      </c>
      <c r="O656" s="87">
        <f t="shared" si="234"/>
        <v>0.02340439850140081</v>
      </c>
      <c r="P656" s="87">
        <f t="shared" si="235"/>
        <v>0.1263748072968147</v>
      </c>
      <c r="Q656" s="87">
        <f t="shared" si="236"/>
        <v>0.07051633368268652</v>
      </c>
      <c r="R656" s="87">
        <f t="shared" si="237"/>
        <v>0.10103632363904728</v>
      </c>
      <c r="S656" s="87">
        <f t="shared" si="238"/>
        <v>0.05528852043336207</v>
      </c>
      <c r="T656">
        <v>165395729</v>
      </c>
      <c r="U656" s="102">
        <v>43657661</v>
      </c>
      <c r="V656" s="102">
        <v>9203078</v>
      </c>
      <c r="W656" s="102">
        <v>49693104</v>
      </c>
      <c r="X656" s="102">
        <v>27728434</v>
      </c>
      <c r="Y656" s="102">
        <v>36071954</v>
      </c>
      <c r="Z656" s="102">
        <v>39729505</v>
      </c>
      <c r="AA656" s="102">
        <v>21740553</v>
      </c>
      <c r="AB656" s="102">
        <v>393220018</v>
      </c>
    </row>
    <row r="657" spans="1:28" ht="12.75">
      <c r="A657" s="98" t="s">
        <v>29</v>
      </c>
      <c r="B657" s="110" t="s">
        <v>268</v>
      </c>
      <c r="C657" s="111" t="s">
        <v>269</v>
      </c>
      <c r="D657" s="98" t="s">
        <v>28</v>
      </c>
      <c r="E657" s="98">
        <v>16</v>
      </c>
      <c r="F657" s="99"/>
      <c r="G657" s="99"/>
      <c r="H657" s="99"/>
      <c r="I657" s="99" t="s">
        <v>23</v>
      </c>
      <c r="J657" s="100">
        <v>12721</v>
      </c>
      <c r="K657" s="101">
        <f t="shared" si="230"/>
        <v>7266.418992217593</v>
      </c>
      <c r="L657" s="87">
        <f t="shared" si="231"/>
        <v>0.09429251612840941</v>
      </c>
      <c r="M657" s="87">
        <f t="shared" si="232"/>
        <v>0.25821443572981595</v>
      </c>
      <c r="N657" s="87">
        <f t="shared" si="233"/>
        <v>0.29581674981721984</v>
      </c>
      <c r="O657" s="87">
        <f t="shared" si="234"/>
        <v>0.11029608126871547</v>
      </c>
      <c r="P657" s="87">
        <f t="shared" si="235"/>
        <v>0.07210110048443108</v>
      </c>
      <c r="Q657" s="87">
        <f t="shared" si="236"/>
        <v>0.033719208059364236</v>
      </c>
      <c r="R657" s="87">
        <f t="shared" si="237"/>
        <v>0.0773266763055875</v>
      </c>
      <c r="S657" s="87">
        <f t="shared" si="238"/>
        <v>0.058233232206456514</v>
      </c>
      <c r="T657">
        <v>92436116</v>
      </c>
      <c r="U657" s="102">
        <v>105897067</v>
      </c>
      <c r="V657" s="102">
        <v>39484010</v>
      </c>
      <c r="W657" s="102">
        <v>25810895</v>
      </c>
      <c r="X657" s="102">
        <v>12070869</v>
      </c>
      <c r="Y657" s="102">
        <v>33755022</v>
      </c>
      <c r="Z657" s="102">
        <v>27681557</v>
      </c>
      <c r="AA657" s="102">
        <v>20846448</v>
      </c>
      <c r="AB657" s="102">
        <v>357981984</v>
      </c>
    </row>
    <row r="658" spans="1:28" ht="12.75">
      <c r="A658" s="98" t="s">
        <v>29</v>
      </c>
      <c r="B658" s="110" t="s">
        <v>48</v>
      </c>
      <c r="C658" s="111" t="s">
        <v>49</v>
      </c>
      <c r="D658" s="98" t="s">
        <v>28</v>
      </c>
      <c r="E658" s="98">
        <v>15</v>
      </c>
      <c r="F658" s="99"/>
      <c r="G658" s="99"/>
      <c r="H658" s="99" t="s">
        <v>22</v>
      </c>
      <c r="I658" s="99"/>
      <c r="J658" s="100">
        <v>32763</v>
      </c>
      <c r="K658" s="101">
        <f t="shared" si="230"/>
        <v>15271.312150901933</v>
      </c>
      <c r="L658" s="87">
        <f t="shared" si="231"/>
        <v>0.09075323150306493</v>
      </c>
      <c r="M658" s="87">
        <f t="shared" si="232"/>
        <v>0.3505514346549408</v>
      </c>
      <c r="N658" s="87">
        <f t="shared" si="233"/>
        <v>0.28266131942152783</v>
      </c>
      <c r="O658" s="87">
        <f t="shared" si="234"/>
        <v>0.0377109699098353</v>
      </c>
      <c r="P658" s="87">
        <f t="shared" si="235"/>
        <v>0.07118309900600935</v>
      </c>
      <c r="Q658" s="87">
        <f t="shared" si="236"/>
        <v>0.06929628936779617</v>
      </c>
      <c r="R658" s="87">
        <f t="shared" si="237"/>
        <v>0.04389126987963794</v>
      </c>
      <c r="S658" s="87">
        <f t="shared" si="238"/>
        <v>0.05395238625718764</v>
      </c>
      <c r="T658">
        <v>500334000</v>
      </c>
      <c r="U658" s="102">
        <v>403436000</v>
      </c>
      <c r="V658" s="102">
        <v>53824000</v>
      </c>
      <c r="W658" s="102">
        <v>101598000</v>
      </c>
      <c r="X658" s="102">
        <v>98905000</v>
      </c>
      <c r="Y658" s="102">
        <v>129530000</v>
      </c>
      <c r="Z658" s="102">
        <v>62645000</v>
      </c>
      <c r="AA658" s="102">
        <v>77005000</v>
      </c>
      <c r="AB658" s="102">
        <v>1427277000</v>
      </c>
    </row>
    <row r="659" spans="1:28" ht="12.75">
      <c r="A659" s="98" t="s">
        <v>29</v>
      </c>
      <c r="B659" s="110" t="s">
        <v>60</v>
      </c>
      <c r="C659" s="111" t="s">
        <v>61</v>
      </c>
      <c r="D659" s="98" t="s">
        <v>28</v>
      </c>
      <c r="E659" s="98">
        <v>15</v>
      </c>
      <c r="F659" s="99"/>
      <c r="G659" s="99"/>
      <c r="H659" s="99" t="s">
        <v>22</v>
      </c>
      <c r="I659" s="99"/>
      <c r="J659" s="100">
        <v>20688</v>
      </c>
      <c r="K659" s="101">
        <f t="shared" si="230"/>
        <v>9044.808584686774</v>
      </c>
      <c r="L659" s="87">
        <f t="shared" si="231"/>
        <v>0.06457660229919603</v>
      </c>
      <c r="M659" s="87">
        <f t="shared" si="232"/>
        <v>0.3514895935081524</v>
      </c>
      <c r="N659" s="87">
        <f t="shared" si="233"/>
        <v>0.25197986325043203</v>
      </c>
      <c r="O659" s="87">
        <f t="shared" si="234"/>
        <v>0.013545345255090541</v>
      </c>
      <c r="P659" s="87">
        <f t="shared" si="235"/>
        <v>0.06327485160417762</v>
      </c>
      <c r="Q659" s="87">
        <f t="shared" si="236"/>
        <v>0.10934893680967767</v>
      </c>
      <c r="R659" s="87">
        <f t="shared" si="237"/>
        <v>0.06234878653542716</v>
      </c>
      <c r="S659" s="87">
        <f t="shared" si="238"/>
        <v>0.08343602073784658</v>
      </c>
      <c r="T659">
        <v>187119000</v>
      </c>
      <c r="U659" s="102">
        <v>134144000</v>
      </c>
      <c r="V659" s="102">
        <v>7211000</v>
      </c>
      <c r="W659" s="102">
        <v>33685000</v>
      </c>
      <c r="X659" s="102">
        <v>58213000</v>
      </c>
      <c r="Y659" s="102">
        <v>34378000</v>
      </c>
      <c r="Z659" s="102">
        <v>33192000</v>
      </c>
      <c r="AA659" s="102">
        <v>44418000</v>
      </c>
      <c r="AB659" s="102">
        <v>532360000</v>
      </c>
    </row>
    <row r="660" spans="1:28" ht="12.75">
      <c r="A660" s="98" t="s">
        <v>29</v>
      </c>
      <c r="B660" s="110" t="s">
        <v>108</v>
      </c>
      <c r="C660" s="111" t="s">
        <v>109</v>
      </c>
      <c r="D660" s="98" t="s">
        <v>28</v>
      </c>
      <c r="E660" s="98">
        <v>15</v>
      </c>
      <c r="F660" s="99"/>
      <c r="G660" s="99"/>
      <c r="H660" s="99" t="s">
        <v>22</v>
      </c>
      <c r="I660" s="99"/>
      <c r="J660" s="100">
        <v>35423</v>
      </c>
      <c r="K660" s="101">
        <f t="shared" si="230"/>
        <v>10279.46915845637</v>
      </c>
      <c r="L660" s="87">
        <f t="shared" si="231"/>
        <v>0.1649914303421959</v>
      </c>
      <c r="M660" s="87">
        <f t="shared" si="232"/>
        <v>0.426881641066861</v>
      </c>
      <c r="N660" s="87">
        <f t="shared" si="233"/>
        <v>0.08860696110455475</v>
      </c>
      <c r="O660" s="87">
        <f t="shared" si="234"/>
        <v>0.0725211589742279</v>
      </c>
      <c r="P660" s="87">
        <f t="shared" si="235"/>
        <v>0.06517631964454676</v>
      </c>
      <c r="Q660" s="87">
        <f t="shared" si="236"/>
        <v>0.047075772020727234</v>
      </c>
      <c r="R660" s="87">
        <f t="shared" si="237"/>
        <v>0.06863403274067406</v>
      </c>
      <c r="S660" s="87">
        <f t="shared" si="238"/>
        <v>0.06611268410621239</v>
      </c>
      <c r="T660">
        <v>364129636</v>
      </c>
      <c r="U660" s="102">
        <v>75581654</v>
      </c>
      <c r="V660" s="102">
        <v>61860480</v>
      </c>
      <c r="W660" s="102">
        <v>55595339</v>
      </c>
      <c r="X660" s="102">
        <v>40155589</v>
      </c>
      <c r="Y660" s="102">
        <v>140737534</v>
      </c>
      <c r="Z660" s="102">
        <v>58544765</v>
      </c>
      <c r="AA660" s="102">
        <v>56394057</v>
      </c>
      <c r="AB660" s="102">
        <v>852999054</v>
      </c>
    </row>
    <row r="661" spans="1:28" ht="12.75">
      <c r="A661" s="98" t="s">
        <v>29</v>
      </c>
      <c r="B661" s="110" t="s">
        <v>114</v>
      </c>
      <c r="C661" s="111" t="s">
        <v>115</v>
      </c>
      <c r="D661" s="98" t="s">
        <v>28</v>
      </c>
      <c r="E661" s="98">
        <v>15</v>
      </c>
      <c r="F661" s="99"/>
      <c r="G661" s="99" t="s">
        <v>22</v>
      </c>
      <c r="H661" s="99" t="s">
        <v>22</v>
      </c>
      <c r="I661" s="99"/>
      <c r="J661" s="100">
        <v>23398</v>
      </c>
      <c r="K661" s="101">
        <f t="shared" si="230"/>
        <v>12044.219420463287</v>
      </c>
      <c r="L661" s="87">
        <f t="shared" si="231"/>
        <v>0.06687149718189567</v>
      </c>
      <c r="M661" s="87">
        <f t="shared" si="232"/>
        <v>0.3911942225500177</v>
      </c>
      <c r="N661" s="87">
        <f t="shared" si="233"/>
        <v>0.24823425201057733</v>
      </c>
      <c r="O661" s="87">
        <f t="shared" si="234"/>
        <v>0.0474390488877982</v>
      </c>
      <c r="P661" s="87">
        <f t="shared" si="235"/>
        <v>0.09706670373422743</v>
      </c>
      <c r="Q661" s="87">
        <f t="shared" si="236"/>
        <v>0.035606348218271536</v>
      </c>
      <c r="R661" s="87">
        <f t="shared" si="237"/>
        <v>0.08505084418682657</v>
      </c>
      <c r="S661" s="87">
        <f t="shared" si="238"/>
        <v>0.02853708323038556</v>
      </c>
      <c r="T661">
        <v>281810646</v>
      </c>
      <c r="U661" s="102">
        <v>178824356</v>
      </c>
      <c r="V661" s="102">
        <v>34174403</v>
      </c>
      <c r="W661" s="102">
        <v>69925446</v>
      </c>
      <c r="X661" s="102">
        <v>25650297</v>
      </c>
      <c r="Y661" s="102">
        <v>48173257</v>
      </c>
      <c r="Z661" s="102">
        <v>61269395</v>
      </c>
      <c r="AA661" s="102">
        <v>20557701</v>
      </c>
      <c r="AB661" s="102">
        <v>720385501</v>
      </c>
    </row>
    <row r="662" spans="1:28" ht="12.75">
      <c r="A662" s="98" t="s">
        <v>29</v>
      </c>
      <c r="B662" s="110" t="s">
        <v>170</v>
      </c>
      <c r="C662" s="111" t="s">
        <v>171</v>
      </c>
      <c r="D662" s="98" t="s">
        <v>28</v>
      </c>
      <c r="E662" s="98">
        <v>15</v>
      </c>
      <c r="F662" s="99"/>
      <c r="G662" s="99" t="s">
        <v>22</v>
      </c>
      <c r="H662" s="99" t="s">
        <v>22</v>
      </c>
      <c r="I662" s="99"/>
      <c r="J662" s="100">
        <v>20056</v>
      </c>
      <c r="K662" s="101">
        <f t="shared" si="230"/>
        <v>7769.532459114479</v>
      </c>
      <c r="L662" s="87">
        <f t="shared" si="231"/>
        <v>0.060241921679480406</v>
      </c>
      <c r="M662" s="87">
        <f t="shared" si="232"/>
        <v>0.28509084725747197</v>
      </c>
      <c r="N662" s="87">
        <f t="shared" si="233"/>
        <v>0.25253219337251587</v>
      </c>
      <c r="O662" s="87">
        <f t="shared" si="234"/>
        <v>0.13261291593273314</v>
      </c>
      <c r="P662" s="87">
        <f t="shared" si="235"/>
        <v>0.0992199821713002</v>
      </c>
      <c r="Q662" s="87">
        <f t="shared" si="236"/>
        <v>0.020843233214070455</v>
      </c>
      <c r="R662" s="87">
        <f t="shared" si="237"/>
        <v>0.08196275483352555</v>
      </c>
      <c r="S662" s="87">
        <f t="shared" si="238"/>
        <v>0.06749615153890244</v>
      </c>
      <c r="T662">
        <v>155825743</v>
      </c>
      <c r="U662" s="102">
        <v>138029744</v>
      </c>
      <c r="V662" s="102">
        <v>72483934</v>
      </c>
      <c r="W662" s="102">
        <v>54231932</v>
      </c>
      <c r="X662" s="102">
        <v>11392552</v>
      </c>
      <c r="Y662" s="102">
        <v>32927196</v>
      </c>
      <c r="Z662" s="102">
        <v>44799429</v>
      </c>
      <c r="AA662" s="102">
        <v>36892233</v>
      </c>
      <c r="AB662" s="102">
        <v>546582763</v>
      </c>
    </row>
    <row r="663" spans="1:28" ht="12.75">
      <c r="A663" s="98" t="s">
        <v>29</v>
      </c>
      <c r="B663" s="110" t="s">
        <v>180</v>
      </c>
      <c r="C663" s="111" t="s">
        <v>181</v>
      </c>
      <c r="D663" s="98" t="s">
        <v>28</v>
      </c>
      <c r="E663" s="98">
        <v>15</v>
      </c>
      <c r="F663" s="99"/>
      <c r="G663" s="99"/>
      <c r="H663" s="99" t="s">
        <v>22</v>
      </c>
      <c r="I663" s="99"/>
      <c r="J663" s="100">
        <v>30680</v>
      </c>
      <c r="K663" s="101">
        <f t="shared" si="230"/>
        <v>17573.435462842244</v>
      </c>
      <c r="L663" s="87">
        <f t="shared" si="231"/>
        <v>0.0891367920315193</v>
      </c>
      <c r="M663" s="87">
        <f t="shared" si="232"/>
        <v>0.44588906054100186</v>
      </c>
      <c r="N663" s="87">
        <f t="shared" si="233"/>
        <v>0.1810763469636873</v>
      </c>
      <c r="O663" s="87">
        <f t="shared" si="234"/>
        <v>0.02514216433833624</v>
      </c>
      <c r="P663" s="87">
        <f t="shared" si="235"/>
        <v>0.07641395211898469</v>
      </c>
      <c r="Q663" s="87">
        <f t="shared" si="236"/>
        <v>0.05632073068665624</v>
      </c>
      <c r="R663" s="87">
        <f t="shared" si="237"/>
        <v>0.09395995911224615</v>
      </c>
      <c r="S663" s="87">
        <f t="shared" si="238"/>
        <v>0.0320609942075682</v>
      </c>
      <c r="T663">
        <v>539153000</v>
      </c>
      <c r="U663" s="102">
        <v>218951000</v>
      </c>
      <c r="V663" s="102">
        <v>30401000</v>
      </c>
      <c r="W663" s="102">
        <v>92397000</v>
      </c>
      <c r="X663" s="102">
        <v>68101000</v>
      </c>
      <c r="Y663" s="102">
        <v>107781000</v>
      </c>
      <c r="Z663" s="102">
        <v>113613000</v>
      </c>
      <c r="AA663" s="102">
        <v>38767000</v>
      </c>
      <c r="AB663" s="102">
        <v>1209164000</v>
      </c>
    </row>
    <row r="664" spans="1:28" ht="12.75">
      <c r="A664" s="98" t="s">
        <v>29</v>
      </c>
      <c r="B664" s="110" t="s">
        <v>232</v>
      </c>
      <c r="C664" s="111" t="s">
        <v>233</v>
      </c>
      <c r="D664" s="98" t="s">
        <v>28</v>
      </c>
      <c r="E664" s="98">
        <v>15</v>
      </c>
      <c r="F664" s="99"/>
      <c r="G664" s="99"/>
      <c r="H664" s="99" t="s">
        <v>22</v>
      </c>
      <c r="I664" s="99"/>
      <c r="J664" s="100">
        <v>41432</v>
      </c>
      <c r="K664" s="101">
        <f t="shared" si="230"/>
        <v>0</v>
      </c>
      <c r="L664" s="87">
        <f t="shared" si="231"/>
      </c>
      <c r="M664" s="87"/>
      <c r="N664" s="87"/>
      <c r="O664" s="87"/>
      <c r="P664" s="87"/>
      <c r="Q664" s="87"/>
      <c r="R664" s="87"/>
      <c r="S664" s="87"/>
      <c r="U664" s="102"/>
      <c r="V664" s="102"/>
      <c r="W664" s="102"/>
      <c r="X664" s="102"/>
      <c r="Y664" s="102"/>
      <c r="Z664" s="102"/>
      <c r="AA664" s="102"/>
      <c r="AB664" s="102">
        <v>0</v>
      </c>
    </row>
    <row r="665" spans="1:28" ht="12.75">
      <c r="A665" s="98" t="s">
        <v>29</v>
      </c>
      <c r="B665" s="110" t="s">
        <v>56</v>
      </c>
      <c r="C665" s="111" t="s">
        <v>57</v>
      </c>
      <c r="D665" s="98" t="s">
        <v>28</v>
      </c>
      <c r="E665" s="98">
        <v>15</v>
      </c>
      <c r="F665" s="99"/>
      <c r="G665" s="99"/>
      <c r="H665" s="99"/>
      <c r="I665" s="99"/>
      <c r="J665" s="100">
        <v>16533</v>
      </c>
      <c r="K665" s="101">
        <f t="shared" si="230"/>
        <v>8233.653904312587</v>
      </c>
      <c r="L665" s="87">
        <f t="shared" si="231"/>
        <v>0.10601809303946974</v>
      </c>
      <c r="M665" s="87">
        <f aca="true" t="shared" si="239" ref="M665:M712">T665/AB665</f>
        <v>0.3318446758147596</v>
      </c>
      <c r="N665" s="87">
        <f aca="true" t="shared" si="240" ref="N665:N712">U665/AB665</f>
        <v>0.2261605556137909</v>
      </c>
      <c r="O665" s="87">
        <f aca="true" t="shared" si="241" ref="O665:O712">V665/AB665</f>
        <v>0.014616796639794448</v>
      </c>
      <c r="P665" s="87">
        <f aca="true" t="shared" si="242" ref="P665:P712">W665/AB665</f>
        <v>0.08759839400506567</v>
      </c>
      <c r="Q665" s="87">
        <f aca="true" t="shared" si="243" ref="Q665:Q712">X665/AB665</f>
        <v>0.08719372618615208</v>
      </c>
      <c r="R665" s="87">
        <f aca="true" t="shared" si="244" ref="R665:R712">Z665/AB665</f>
        <v>0.061387620577602366</v>
      </c>
      <c r="S665" s="87">
        <f aca="true" t="shared" si="245" ref="S665:S712">AA665/AB665</f>
        <v>0.08518013812336518</v>
      </c>
      <c r="T665">
        <v>136127000</v>
      </c>
      <c r="U665" s="102">
        <v>92774000</v>
      </c>
      <c r="V665" s="102">
        <v>5996000</v>
      </c>
      <c r="W665" s="102">
        <v>35934000</v>
      </c>
      <c r="X665" s="102">
        <v>35768000</v>
      </c>
      <c r="Y665" s="102">
        <v>43490000</v>
      </c>
      <c r="Z665" s="102">
        <v>25182000</v>
      </c>
      <c r="AA665" s="102">
        <v>34942000</v>
      </c>
      <c r="AB665" s="102">
        <v>410213000</v>
      </c>
    </row>
    <row r="666" spans="1:28" ht="12.75">
      <c r="A666" s="98" t="s">
        <v>29</v>
      </c>
      <c r="B666" s="110" t="s">
        <v>62</v>
      </c>
      <c r="C666" s="111" t="s">
        <v>63</v>
      </c>
      <c r="D666" s="98" t="s">
        <v>28</v>
      </c>
      <c r="E666" s="98">
        <v>15</v>
      </c>
      <c r="F666" s="99"/>
      <c r="G666" s="99"/>
      <c r="H666" s="99"/>
      <c r="I666" s="99"/>
      <c r="J666" s="100">
        <v>15025</v>
      </c>
      <c r="K666" s="101">
        <f t="shared" si="230"/>
        <v>7784.093178036605</v>
      </c>
      <c r="L666" s="87">
        <f t="shared" si="231"/>
        <v>0.08268225812137796</v>
      </c>
      <c r="M666" s="87">
        <f t="shared" si="239"/>
        <v>0.317169673680471</v>
      </c>
      <c r="N666" s="87">
        <f t="shared" si="240"/>
        <v>0.2599790101125698</v>
      </c>
      <c r="O666" s="87">
        <f t="shared" si="241"/>
        <v>0.04669300798103859</v>
      </c>
      <c r="P666" s="87">
        <f t="shared" si="242"/>
        <v>0.08094123645081071</v>
      </c>
      <c r="Q666" s="87">
        <f t="shared" si="243"/>
        <v>0.1273603453839875</v>
      </c>
      <c r="R666" s="87">
        <f t="shared" si="244"/>
        <v>0.05786049589287022</v>
      </c>
      <c r="S666" s="87">
        <f t="shared" si="245"/>
        <v>0.027313972376874242</v>
      </c>
      <c r="T666">
        <v>116956000</v>
      </c>
      <c r="U666" s="102">
        <v>95867000</v>
      </c>
      <c r="V666" s="102">
        <v>17218000</v>
      </c>
      <c r="W666" s="102">
        <v>29847000</v>
      </c>
      <c r="X666" s="102">
        <v>46964000</v>
      </c>
      <c r="Y666" s="102">
        <v>30489000</v>
      </c>
      <c r="Z666" s="102">
        <v>21336000</v>
      </c>
      <c r="AA666" s="102">
        <v>10072000</v>
      </c>
      <c r="AB666" s="102">
        <v>368749000</v>
      </c>
    </row>
    <row r="667" spans="1:28" ht="12.75">
      <c r="A667" s="98" t="s">
        <v>29</v>
      </c>
      <c r="B667" s="110" t="s">
        <v>74</v>
      </c>
      <c r="C667" s="111" t="s">
        <v>75</v>
      </c>
      <c r="D667" s="98" t="s">
        <v>28</v>
      </c>
      <c r="E667" s="98">
        <v>15</v>
      </c>
      <c r="F667" s="99"/>
      <c r="G667" s="99"/>
      <c r="H667" s="99"/>
      <c r="I667" s="99"/>
      <c r="J667" s="100">
        <v>21216</v>
      </c>
      <c r="K667" s="101">
        <f t="shared" si="230"/>
        <v>12070.130656108597</v>
      </c>
      <c r="L667" s="87">
        <f t="shared" si="231"/>
        <v>0.11277536993189956</v>
      </c>
      <c r="M667" s="87">
        <f t="shared" si="239"/>
        <v>0.42888059209141144</v>
      </c>
      <c r="N667" s="87">
        <f t="shared" si="240"/>
        <v>0.0998872916803717</v>
      </c>
      <c r="O667" s="87">
        <f t="shared" si="241"/>
        <v>0.05391174008510781</v>
      </c>
      <c r="P667" s="87">
        <f t="shared" si="242"/>
        <v>0.1377261855153963</v>
      </c>
      <c r="Q667" s="87">
        <f t="shared" si="243"/>
        <v>0.05865544983335223</v>
      </c>
      <c r="R667" s="87">
        <f t="shared" si="244"/>
        <v>0.10151155367337278</v>
      </c>
      <c r="S667" s="87">
        <f t="shared" si="245"/>
        <v>0.006651817189088182</v>
      </c>
      <c r="T667">
        <v>256079892</v>
      </c>
      <c r="U667" s="102">
        <v>59641605</v>
      </c>
      <c r="V667" s="102">
        <v>32190108</v>
      </c>
      <c r="W667" s="102">
        <v>82234793</v>
      </c>
      <c r="X667" s="102">
        <v>35022525</v>
      </c>
      <c r="Y667" s="102">
        <v>67336935</v>
      </c>
      <c r="Z667" s="102">
        <v>60611434</v>
      </c>
      <c r="AA667" s="102">
        <v>3971727</v>
      </c>
      <c r="AB667" s="102">
        <v>597089019</v>
      </c>
    </row>
    <row r="668" spans="1:28" ht="12.75">
      <c r="A668" s="98" t="s">
        <v>29</v>
      </c>
      <c r="B668" s="110" t="s">
        <v>88</v>
      </c>
      <c r="C668" s="111" t="s">
        <v>89</v>
      </c>
      <c r="D668" s="98" t="s">
        <v>28</v>
      </c>
      <c r="E668" s="98">
        <v>15</v>
      </c>
      <c r="F668" s="99"/>
      <c r="G668" s="99"/>
      <c r="H668" s="99"/>
      <c r="I668" s="99"/>
      <c r="J668" s="100">
        <v>16808</v>
      </c>
      <c r="K668" s="101">
        <f t="shared" si="230"/>
        <v>11757.333115183246</v>
      </c>
      <c r="L668" s="87">
        <f t="shared" si="231"/>
        <v>0.057205228383085914</v>
      </c>
      <c r="M668" s="87">
        <f t="shared" si="239"/>
        <v>0.24756232997822336</v>
      </c>
      <c r="N668" s="87">
        <f t="shared" si="240"/>
        <v>0.4466948438402998</v>
      </c>
      <c r="O668" s="87">
        <f t="shared" si="241"/>
        <v>0.05488226297812212</v>
      </c>
      <c r="P668" s="87">
        <f t="shared" si="242"/>
        <v>0.04980308455648167</v>
      </c>
      <c r="Q668" s="87">
        <f t="shared" si="243"/>
        <v>0.028769615229215843</v>
      </c>
      <c r="R668" s="87">
        <f t="shared" si="244"/>
        <v>0.09739651622148017</v>
      </c>
      <c r="S668" s="87">
        <f t="shared" si="245"/>
        <v>0.017686118813091133</v>
      </c>
      <c r="T668">
        <v>197617255</v>
      </c>
      <c r="U668" s="102">
        <v>356575287</v>
      </c>
      <c r="V668" s="102">
        <v>43809905</v>
      </c>
      <c r="W668" s="102">
        <v>39755438</v>
      </c>
      <c r="X668" s="102">
        <v>22965418</v>
      </c>
      <c r="Y668" s="102">
        <v>45664218</v>
      </c>
      <c r="Z668" s="102">
        <v>77747015</v>
      </c>
      <c r="AA668" s="102">
        <v>14117989</v>
      </c>
      <c r="AB668" s="102">
        <v>798252525</v>
      </c>
    </row>
    <row r="669" spans="1:28" ht="12.75">
      <c r="A669" s="98" t="s">
        <v>29</v>
      </c>
      <c r="B669" s="110" t="s">
        <v>136</v>
      </c>
      <c r="C669" s="111" t="s">
        <v>137</v>
      </c>
      <c r="D669" s="98" t="s">
        <v>28</v>
      </c>
      <c r="E669" s="98">
        <v>15</v>
      </c>
      <c r="F669" s="99"/>
      <c r="G669" s="99"/>
      <c r="H669" s="99"/>
      <c r="I669" s="99"/>
      <c r="J669" s="100">
        <v>22449</v>
      </c>
      <c r="K669" s="101">
        <f t="shared" si="230"/>
        <v>10907.167357120585</v>
      </c>
      <c r="L669" s="87">
        <f t="shared" si="231"/>
        <v>0.08351618093738437</v>
      </c>
      <c r="M669" s="87">
        <f t="shared" si="239"/>
        <v>0.42137553025805174</v>
      </c>
      <c r="N669" s="87">
        <f t="shared" si="240"/>
        <v>0.17017992204238622</v>
      </c>
      <c r="O669" s="87">
        <f t="shared" si="241"/>
        <v>0.03720453978333634</v>
      </c>
      <c r="P669" s="87">
        <f t="shared" si="242"/>
        <v>0.07784059130764001</v>
      </c>
      <c r="Q669" s="87">
        <f t="shared" si="243"/>
        <v>0.0747825189085934</v>
      </c>
      <c r="R669" s="87">
        <f t="shared" si="244"/>
        <v>0.11364430332911708</v>
      </c>
      <c r="S669" s="87">
        <f t="shared" si="245"/>
        <v>0.021456413433490796</v>
      </c>
      <c r="T669">
        <v>244855000</v>
      </c>
      <c r="U669" s="102">
        <v>98889000</v>
      </c>
      <c r="V669" s="102">
        <v>21619000</v>
      </c>
      <c r="W669" s="102">
        <v>45232000</v>
      </c>
      <c r="X669" s="102">
        <v>43455000</v>
      </c>
      <c r="Y669" s="102">
        <v>48530000</v>
      </c>
      <c r="Z669" s="102">
        <v>66037000</v>
      </c>
      <c r="AA669" s="102">
        <v>12468000</v>
      </c>
      <c r="AB669" s="102">
        <v>581085000</v>
      </c>
    </row>
    <row r="670" spans="1:28" ht="12.75">
      <c r="A670" s="98" t="s">
        <v>29</v>
      </c>
      <c r="B670" s="110" t="s">
        <v>166</v>
      </c>
      <c r="C670" s="111" t="s">
        <v>167</v>
      </c>
      <c r="D670" s="98" t="s">
        <v>28</v>
      </c>
      <c r="E670" s="98">
        <v>15</v>
      </c>
      <c r="F670" s="99"/>
      <c r="G670" s="99"/>
      <c r="H670" s="99"/>
      <c r="I670" s="99"/>
      <c r="J670" s="100">
        <v>10562</v>
      </c>
      <c r="K670" s="101">
        <f t="shared" si="230"/>
        <v>5985.945180836963</v>
      </c>
      <c r="L670" s="87">
        <f t="shared" si="231"/>
        <v>0.05576765627629361</v>
      </c>
      <c r="M670" s="87">
        <f t="shared" si="239"/>
        <v>0.2415036978204183</v>
      </c>
      <c r="N670" s="87">
        <f t="shared" si="240"/>
        <v>0.3713673507840266</v>
      </c>
      <c r="O670" s="87">
        <f t="shared" si="241"/>
        <v>0.0870544935953205</v>
      </c>
      <c r="P670" s="87">
        <f t="shared" si="242"/>
        <v>0.0741460976757962</v>
      </c>
      <c r="Q670" s="87">
        <f t="shared" si="243"/>
        <v>0.05826538307190582</v>
      </c>
      <c r="R670" s="87">
        <f t="shared" si="244"/>
        <v>0.07238280339416396</v>
      </c>
      <c r="S670" s="87">
        <f t="shared" si="245"/>
        <v>0.03951251738207499</v>
      </c>
      <c r="T670">
        <v>63223553</v>
      </c>
      <c r="U670" s="102">
        <v>97220720</v>
      </c>
      <c r="V670" s="102">
        <v>22790104</v>
      </c>
      <c r="W670" s="102">
        <v>19410799</v>
      </c>
      <c r="X670" s="102">
        <v>15253367</v>
      </c>
      <c r="Y670" s="102">
        <v>14599484</v>
      </c>
      <c r="Z670" s="102">
        <v>18949184</v>
      </c>
      <c r="AA670" s="102">
        <v>10344031</v>
      </c>
      <c r="AB670" s="102">
        <v>261791242</v>
      </c>
    </row>
    <row r="671" spans="1:28" ht="12.75">
      <c r="A671" s="98" t="s">
        <v>29</v>
      </c>
      <c r="B671" s="110" t="s">
        <v>186</v>
      </c>
      <c r="C671" s="111" t="s">
        <v>187</v>
      </c>
      <c r="D671" s="98" t="s">
        <v>28</v>
      </c>
      <c r="E671" s="98">
        <v>15</v>
      </c>
      <c r="F671" s="99"/>
      <c r="G671" s="99"/>
      <c r="H671" s="99"/>
      <c r="I671" s="99"/>
      <c r="J671" s="100">
        <v>15286</v>
      </c>
      <c r="K671" s="101">
        <f t="shared" si="230"/>
        <v>9182.036111474552</v>
      </c>
      <c r="L671" s="87">
        <f t="shared" si="231"/>
        <v>0.14858009433988556</v>
      </c>
      <c r="M671" s="87">
        <f t="shared" si="239"/>
        <v>0.31957330676284296</v>
      </c>
      <c r="N671" s="87">
        <f t="shared" si="240"/>
        <v>0.2614315430911725</v>
      </c>
      <c r="O671" s="87">
        <f t="shared" si="241"/>
        <v>0.04593113592361735</v>
      </c>
      <c r="P671" s="87">
        <f t="shared" si="242"/>
        <v>0.0758832176202249</v>
      </c>
      <c r="Q671" s="87">
        <f t="shared" si="243"/>
        <v>0.035728490761648954</v>
      </c>
      <c r="R671" s="87">
        <f t="shared" si="244"/>
        <v>0.09400508593779129</v>
      </c>
      <c r="S671" s="87">
        <f t="shared" si="245"/>
        <v>0.018867125562816455</v>
      </c>
      <c r="T671">
        <v>140356604</v>
      </c>
      <c r="U671" s="102">
        <v>114820740</v>
      </c>
      <c r="V671" s="102">
        <v>20172956</v>
      </c>
      <c r="W671" s="102">
        <v>33327911</v>
      </c>
      <c r="X671" s="102">
        <v>15691954</v>
      </c>
      <c r="Y671" s="102">
        <v>65256381</v>
      </c>
      <c r="Z671" s="102">
        <v>41287036</v>
      </c>
      <c r="AA671" s="102">
        <v>8286442</v>
      </c>
      <c r="AB671" s="102">
        <v>439200024</v>
      </c>
    </row>
    <row r="672" spans="1:28" ht="12.75">
      <c r="A672" s="98" t="s">
        <v>29</v>
      </c>
      <c r="B672" s="110" t="s">
        <v>230</v>
      </c>
      <c r="C672" s="111" t="s">
        <v>231</v>
      </c>
      <c r="D672" s="98" t="s">
        <v>28</v>
      </c>
      <c r="E672" s="98">
        <v>16</v>
      </c>
      <c r="F672" s="99"/>
      <c r="G672" s="99" t="s">
        <v>22</v>
      </c>
      <c r="H672" s="99" t="s">
        <v>22</v>
      </c>
      <c r="I672" s="99"/>
      <c r="J672" s="100">
        <v>18851</v>
      </c>
      <c r="K672" s="101">
        <f t="shared" si="230"/>
        <v>8347.963503262426</v>
      </c>
      <c r="L672" s="87">
        <f t="shared" si="231"/>
        <v>0.10119435685057304</v>
      </c>
      <c r="M672" s="87">
        <f t="shared" si="239"/>
        <v>0.42034906192438887</v>
      </c>
      <c r="N672" s="87">
        <f t="shared" si="240"/>
        <v>0.17353940373421997</v>
      </c>
      <c r="O672" s="87">
        <f t="shared" si="241"/>
        <v>0.07845974865188499</v>
      </c>
      <c r="P672" s="87">
        <f t="shared" si="242"/>
        <v>0.08719638962915642</v>
      </c>
      <c r="Q672" s="87">
        <f t="shared" si="243"/>
        <v>0.056970194564122306</v>
      </c>
      <c r="R672" s="87">
        <f t="shared" si="244"/>
        <v>0.05091003461472934</v>
      </c>
      <c r="S672" s="87">
        <f t="shared" si="245"/>
        <v>0.0313808100309251</v>
      </c>
      <c r="T672">
        <v>157367460</v>
      </c>
      <c r="U672" s="102">
        <v>64968517</v>
      </c>
      <c r="V672" s="102">
        <v>29373234</v>
      </c>
      <c r="W672" s="102">
        <v>32643999</v>
      </c>
      <c r="X672" s="102">
        <v>21328119</v>
      </c>
      <c r="Y672" s="102">
        <v>37884464</v>
      </c>
      <c r="Z672" s="102">
        <v>19059357</v>
      </c>
      <c r="AA672" s="102">
        <v>11748137</v>
      </c>
      <c r="AB672" s="102">
        <v>374373287</v>
      </c>
    </row>
    <row r="673" spans="1:28" ht="12.75">
      <c r="A673" s="98" t="s">
        <v>29</v>
      </c>
      <c r="B673" s="110" t="s">
        <v>32</v>
      </c>
      <c r="C673" s="111" t="s">
        <v>33</v>
      </c>
      <c r="D673" s="98" t="s">
        <v>28</v>
      </c>
      <c r="E673" s="98">
        <v>16</v>
      </c>
      <c r="F673" s="99"/>
      <c r="G673" s="99"/>
      <c r="H673" s="99"/>
      <c r="I673" s="99"/>
      <c r="J673" s="100">
        <v>5607</v>
      </c>
      <c r="K673" s="101">
        <f t="shared" si="230"/>
        <v>7746.130729445336</v>
      </c>
      <c r="L673" s="87">
        <f t="shared" si="231"/>
        <v>0.10460068320716218</v>
      </c>
      <c r="M673" s="87">
        <f t="shared" si="239"/>
        <v>0.30892834615510895</v>
      </c>
      <c r="N673" s="87">
        <f t="shared" si="240"/>
        <v>0.39845793293558013</v>
      </c>
      <c r="O673" s="87">
        <f t="shared" si="241"/>
        <v>0.008739625725202729</v>
      </c>
      <c r="P673" s="87">
        <f t="shared" si="242"/>
        <v>0.04698744938439601</v>
      </c>
      <c r="Q673" s="87">
        <f t="shared" si="243"/>
        <v>0.07280791565709539</v>
      </c>
      <c r="R673" s="87">
        <f t="shared" si="244"/>
        <v>0.05797094511689764</v>
      </c>
      <c r="S673" s="87">
        <f t="shared" si="245"/>
        <v>0.0015071018185569616</v>
      </c>
      <c r="T673">
        <v>43432555</v>
      </c>
      <c r="U673" s="102">
        <v>56019612</v>
      </c>
      <c r="V673" s="102">
        <v>1228713</v>
      </c>
      <c r="W673" s="102">
        <v>6606014</v>
      </c>
      <c r="X673" s="102">
        <v>10236140</v>
      </c>
      <c r="Y673" s="102">
        <v>14705918</v>
      </c>
      <c r="Z673" s="102">
        <v>8150195</v>
      </c>
      <c r="AA673" s="102">
        <v>211885</v>
      </c>
      <c r="AB673" s="102">
        <v>140591032</v>
      </c>
    </row>
    <row r="674" spans="1:28" ht="12.75">
      <c r="A674" s="98" t="s">
        <v>29</v>
      </c>
      <c r="B674" s="110" t="s">
        <v>34</v>
      </c>
      <c r="C674" s="111" t="s">
        <v>35</v>
      </c>
      <c r="D674" s="98" t="s">
        <v>28</v>
      </c>
      <c r="E674" s="98">
        <v>16</v>
      </c>
      <c r="F674" s="99"/>
      <c r="G674" s="99"/>
      <c r="H674" s="99"/>
      <c r="I674" s="99"/>
      <c r="J674" s="100">
        <v>21631</v>
      </c>
      <c r="K674" s="101">
        <f t="shared" si="230"/>
        <v>7791.2679487772175</v>
      </c>
      <c r="L674" s="87">
        <f t="shared" si="231"/>
        <v>0.12704721547074715</v>
      </c>
      <c r="M674" s="87">
        <f t="shared" si="239"/>
        <v>0.38746717245051937</v>
      </c>
      <c r="N674" s="87">
        <f t="shared" si="240"/>
        <v>0.07308944061484388</v>
      </c>
      <c r="O674" s="87">
        <f t="shared" si="241"/>
        <v>0.08599752292452392</v>
      </c>
      <c r="P674" s="87">
        <f t="shared" si="242"/>
        <v>0.1313159202810839</v>
      </c>
      <c r="Q674" s="87">
        <f t="shared" si="243"/>
        <v>0.05815614914278251</v>
      </c>
      <c r="R674" s="87">
        <f t="shared" si="244"/>
        <v>0.10357367963787885</v>
      </c>
      <c r="S674" s="87">
        <f t="shared" si="245"/>
        <v>0.033352899477620386</v>
      </c>
      <c r="T674">
        <v>168532917</v>
      </c>
      <c r="U674" s="102">
        <v>31791020</v>
      </c>
      <c r="V674" s="102">
        <v>37405526</v>
      </c>
      <c r="W674" s="102">
        <v>57117239</v>
      </c>
      <c r="X674" s="102">
        <v>25295628</v>
      </c>
      <c r="Y674" s="102">
        <v>55260521</v>
      </c>
      <c r="Z674" s="102">
        <v>45050460</v>
      </c>
      <c r="AA674" s="102">
        <v>14507194</v>
      </c>
      <c r="AB674" s="102">
        <v>434960505</v>
      </c>
    </row>
    <row r="675" spans="1:28" ht="12.75">
      <c r="A675" s="98" t="s">
        <v>29</v>
      </c>
      <c r="B675" s="110" t="s">
        <v>38</v>
      </c>
      <c r="C675" s="111" t="s">
        <v>39</v>
      </c>
      <c r="D675" s="98" t="s">
        <v>28</v>
      </c>
      <c r="E675" s="98">
        <v>16</v>
      </c>
      <c r="F675" s="99"/>
      <c r="G675" s="99"/>
      <c r="H675" s="99"/>
      <c r="I675" s="99"/>
      <c r="J675" s="100">
        <v>5718</v>
      </c>
      <c r="K675" s="101">
        <f aca="true" t="shared" si="246" ref="K675:K706">IF(J675&gt;0,T675/J675,"")</f>
        <v>12638.624519062609</v>
      </c>
      <c r="L675" s="87">
        <f aca="true" t="shared" si="247" ref="L675:L706">IF(AB675&gt;0,Y675/AB675,"")</f>
        <v>0.05832392833281172</v>
      </c>
      <c r="M675" s="87">
        <f t="shared" si="239"/>
        <v>0.2346114989946537</v>
      </c>
      <c r="N675" s="87">
        <f t="shared" si="240"/>
        <v>0.38574431031934653</v>
      </c>
      <c r="O675" s="87">
        <f t="shared" si="241"/>
        <v>0.063339592786408</v>
      </c>
      <c r="P675" s="87">
        <f t="shared" si="242"/>
        <v>0.09422887888762116</v>
      </c>
      <c r="Q675" s="87">
        <f t="shared" si="243"/>
        <v>0.05483058383454776</v>
      </c>
      <c r="R675" s="87">
        <f t="shared" si="244"/>
        <v>0.09515937237676711</v>
      </c>
      <c r="S675" s="87">
        <f t="shared" si="245"/>
        <v>0.013761834467844054</v>
      </c>
      <c r="T675">
        <v>72267655</v>
      </c>
      <c r="U675" s="102">
        <v>118821272</v>
      </c>
      <c r="V675" s="102">
        <v>19510569</v>
      </c>
      <c r="W675" s="102">
        <v>29025432</v>
      </c>
      <c r="X675" s="102">
        <v>16889529</v>
      </c>
      <c r="Y675" s="102">
        <v>17965588</v>
      </c>
      <c r="Z675" s="102">
        <v>29312053</v>
      </c>
      <c r="AA675" s="102">
        <v>4239074</v>
      </c>
      <c r="AB675" s="102">
        <v>308031172</v>
      </c>
    </row>
    <row r="676" spans="1:28" ht="12.75">
      <c r="A676" s="98" t="s">
        <v>29</v>
      </c>
      <c r="B676" s="110" t="s">
        <v>46</v>
      </c>
      <c r="C676" s="111" t="s">
        <v>47</v>
      </c>
      <c r="D676" s="98" t="s">
        <v>28</v>
      </c>
      <c r="E676" s="98">
        <v>16</v>
      </c>
      <c r="F676" s="99"/>
      <c r="G676" s="99" t="s">
        <v>22</v>
      </c>
      <c r="H676" s="99"/>
      <c r="I676" s="99"/>
      <c r="J676" s="100">
        <v>15263</v>
      </c>
      <c r="K676" s="101">
        <f t="shared" si="246"/>
        <v>7104.936447618424</v>
      </c>
      <c r="L676" s="87">
        <f t="shared" si="247"/>
        <v>0.09236981676133528</v>
      </c>
      <c r="M676" s="87">
        <f t="shared" si="239"/>
        <v>0.27058090694396897</v>
      </c>
      <c r="N676" s="87">
        <f t="shared" si="240"/>
        <v>0.23365703799815674</v>
      </c>
      <c r="O676" s="87">
        <f t="shared" si="241"/>
        <v>0.16852505645961838</v>
      </c>
      <c r="P676" s="87">
        <f t="shared" si="242"/>
        <v>0.07261011743656015</v>
      </c>
      <c r="Q676" s="87">
        <f t="shared" si="243"/>
        <v>0.04079113781613763</v>
      </c>
      <c r="R676" s="87">
        <f t="shared" si="244"/>
        <v>0.08181014041890826</v>
      </c>
      <c r="S676" s="87">
        <f t="shared" si="245"/>
        <v>0.0396557861653146</v>
      </c>
      <c r="T676">
        <v>108442645</v>
      </c>
      <c r="U676" s="102">
        <v>93644402</v>
      </c>
      <c r="V676" s="102">
        <v>67540992</v>
      </c>
      <c r="W676" s="102">
        <v>29100476</v>
      </c>
      <c r="X676" s="102">
        <v>16348156</v>
      </c>
      <c r="Y676" s="102">
        <v>37019712</v>
      </c>
      <c r="Z676" s="102">
        <v>32787635</v>
      </c>
      <c r="AA676" s="102">
        <v>15893133</v>
      </c>
      <c r="AB676" s="102">
        <v>400777151</v>
      </c>
    </row>
    <row r="677" spans="1:28" ht="12.75">
      <c r="A677" s="98" t="s">
        <v>29</v>
      </c>
      <c r="B677" s="110" t="s">
        <v>64</v>
      </c>
      <c r="C677" s="111" t="s">
        <v>65</v>
      </c>
      <c r="D677" s="98" t="s">
        <v>28</v>
      </c>
      <c r="E677" s="98">
        <v>16</v>
      </c>
      <c r="F677" s="99"/>
      <c r="G677" s="99"/>
      <c r="H677" s="99"/>
      <c r="I677" s="99"/>
      <c r="J677" s="100">
        <v>28789</v>
      </c>
      <c r="K677" s="101">
        <f t="shared" si="246"/>
        <v>5347.386050227517</v>
      </c>
      <c r="L677" s="87">
        <f t="shared" si="247"/>
        <v>0.07868575954286029</v>
      </c>
      <c r="M677" s="87">
        <f t="shared" si="239"/>
        <v>0.39046913526049265</v>
      </c>
      <c r="N677" s="87">
        <f t="shared" si="240"/>
        <v>0.0027729754402368956</v>
      </c>
      <c r="O677" s="87">
        <f t="shared" si="241"/>
        <v>0.006954294802050727</v>
      </c>
      <c r="P677" s="87">
        <f t="shared" si="242"/>
        <v>0.12046855942047671</v>
      </c>
      <c r="Q677" s="87">
        <f t="shared" si="243"/>
        <v>0.1573660303054077</v>
      </c>
      <c r="R677" s="87">
        <f t="shared" si="244"/>
        <v>0.10235441510525937</v>
      </c>
      <c r="S677" s="87">
        <f t="shared" si="245"/>
        <v>0.1409288301232157</v>
      </c>
      <c r="T677">
        <v>153945897</v>
      </c>
      <c r="U677" s="102">
        <v>1093270</v>
      </c>
      <c r="V677" s="102">
        <v>2741792</v>
      </c>
      <c r="W677" s="102">
        <v>47495791</v>
      </c>
      <c r="X677" s="102">
        <v>62042944</v>
      </c>
      <c r="Y677" s="102">
        <v>31022554</v>
      </c>
      <c r="Z677" s="102">
        <v>40354130</v>
      </c>
      <c r="AA677" s="102">
        <v>55562433</v>
      </c>
      <c r="AB677" s="102">
        <v>394258811</v>
      </c>
    </row>
    <row r="678" spans="1:28" ht="12.75">
      <c r="A678" s="98" t="s">
        <v>29</v>
      </c>
      <c r="B678" s="110" t="s">
        <v>76</v>
      </c>
      <c r="C678" s="111" t="s">
        <v>77</v>
      </c>
      <c r="D678" s="98" t="s">
        <v>28</v>
      </c>
      <c r="E678" s="98">
        <v>16</v>
      </c>
      <c r="F678" s="99"/>
      <c r="G678" s="99"/>
      <c r="H678" s="99"/>
      <c r="I678" s="99"/>
      <c r="J678" s="100">
        <v>38247</v>
      </c>
      <c r="K678" s="101">
        <f t="shared" si="246"/>
        <v>4888.322901142573</v>
      </c>
      <c r="L678" s="87">
        <f t="shared" si="247"/>
        <v>0.11779684838290896</v>
      </c>
      <c r="M678" s="87">
        <f t="shared" si="239"/>
        <v>0.39780158446038916</v>
      </c>
      <c r="N678" s="87">
        <f t="shared" si="240"/>
        <v>0.20418922129983527</v>
      </c>
      <c r="O678" s="87">
        <f t="shared" si="241"/>
        <v>0.0010803708658969956</v>
      </c>
      <c r="P678" s="87">
        <f t="shared" si="242"/>
        <v>0.08714433841025114</v>
      </c>
      <c r="Q678" s="87">
        <f t="shared" si="243"/>
        <v>0.05419446957718421</v>
      </c>
      <c r="R678" s="87">
        <f t="shared" si="244"/>
        <v>0.033518380261331554</v>
      </c>
      <c r="S678" s="87">
        <f t="shared" si="245"/>
        <v>0.10427478674220268</v>
      </c>
      <c r="T678">
        <v>186963686</v>
      </c>
      <c r="U678" s="102">
        <v>95967364</v>
      </c>
      <c r="V678" s="102">
        <v>507766</v>
      </c>
      <c r="W678" s="102">
        <v>40957169</v>
      </c>
      <c r="X678" s="102">
        <v>25470984</v>
      </c>
      <c r="Y678" s="102">
        <v>55363613</v>
      </c>
      <c r="Z678" s="102">
        <v>15753381</v>
      </c>
      <c r="AA678" s="102">
        <v>49008348</v>
      </c>
      <c r="AB678" s="102">
        <v>469992311</v>
      </c>
    </row>
    <row r="679" spans="1:28" ht="12.75">
      <c r="A679" s="98" t="s">
        <v>29</v>
      </c>
      <c r="B679" s="110" t="s">
        <v>78</v>
      </c>
      <c r="C679" s="111" t="s">
        <v>79</v>
      </c>
      <c r="D679" s="98" t="s">
        <v>28</v>
      </c>
      <c r="E679" s="98">
        <v>16</v>
      </c>
      <c r="F679" s="99"/>
      <c r="G679" s="99"/>
      <c r="H679" s="99"/>
      <c r="I679" s="99"/>
      <c r="J679" s="100">
        <v>18157</v>
      </c>
      <c r="K679" s="101">
        <f t="shared" si="246"/>
        <v>7199.126397532632</v>
      </c>
      <c r="L679" s="87">
        <f t="shared" si="247"/>
        <v>0.09949574872708286</v>
      </c>
      <c r="M679" s="87">
        <f t="shared" si="239"/>
        <v>0.453513814485892</v>
      </c>
      <c r="N679" s="87">
        <f t="shared" si="240"/>
        <v>0.0826616200368</v>
      </c>
      <c r="O679" s="87">
        <f t="shared" si="241"/>
        <v>0.03923935852259121</v>
      </c>
      <c r="P679" s="87">
        <f t="shared" si="242"/>
        <v>0.115253819584111</v>
      </c>
      <c r="Q679" s="87">
        <f t="shared" si="243"/>
        <v>0.06637365276621124</v>
      </c>
      <c r="R679" s="87">
        <f t="shared" si="244"/>
        <v>0.06964262062222919</v>
      </c>
      <c r="S679" s="87">
        <f t="shared" si="245"/>
        <v>0.07381936525508248</v>
      </c>
      <c r="T679">
        <v>130714538</v>
      </c>
      <c r="U679" s="102">
        <v>23825240</v>
      </c>
      <c r="V679" s="102">
        <v>11309809</v>
      </c>
      <c r="W679" s="102">
        <v>33219164</v>
      </c>
      <c r="X679" s="102">
        <v>19130622</v>
      </c>
      <c r="Y679" s="102">
        <v>28677276</v>
      </c>
      <c r="Z679" s="102">
        <v>20072824</v>
      </c>
      <c r="AA679" s="102">
        <v>21276671</v>
      </c>
      <c r="AB679" s="102">
        <v>288226144</v>
      </c>
    </row>
    <row r="680" spans="1:28" ht="12.75">
      <c r="A680" s="98" t="s">
        <v>29</v>
      </c>
      <c r="B680" s="110" t="s">
        <v>80</v>
      </c>
      <c r="C680" s="111" t="s">
        <v>81</v>
      </c>
      <c r="D680" s="98" t="s">
        <v>28</v>
      </c>
      <c r="E680" s="98">
        <v>16</v>
      </c>
      <c r="F680" s="99"/>
      <c r="G680" s="99"/>
      <c r="H680" s="99"/>
      <c r="I680" s="99"/>
      <c r="J680" s="100">
        <v>28887</v>
      </c>
      <c r="K680" s="101">
        <f t="shared" si="246"/>
        <v>4283.03672932461</v>
      </c>
      <c r="L680" s="87">
        <f t="shared" si="247"/>
        <v>0.13635358486965773</v>
      </c>
      <c r="M680" s="87">
        <f t="shared" si="239"/>
        <v>0.30222098174248313</v>
      </c>
      <c r="N680" s="87">
        <f t="shared" si="240"/>
        <v>0.175520092764808</v>
      </c>
      <c r="O680" s="87">
        <f t="shared" si="241"/>
        <v>0.01177155855049848</v>
      </c>
      <c r="P680" s="87">
        <f t="shared" si="242"/>
        <v>0.1737801492673237</v>
      </c>
      <c r="Q680" s="87">
        <f t="shared" si="243"/>
        <v>0.048144908293834325</v>
      </c>
      <c r="R680" s="87">
        <f t="shared" si="244"/>
        <v>0.08302795128923261</v>
      </c>
      <c r="S680" s="87">
        <f t="shared" si="245"/>
        <v>0.06918077322216203</v>
      </c>
      <c r="T680">
        <v>123724082</v>
      </c>
      <c r="U680" s="102">
        <v>71854913</v>
      </c>
      <c r="V680" s="102">
        <v>4819074</v>
      </c>
      <c r="W680" s="102">
        <v>71142610</v>
      </c>
      <c r="X680" s="102">
        <v>19709699</v>
      </c>
      <c r="Y680" s="102">
        <v>55820817</v>
      </c>
      <c r="Z680" s="102">
        <v>33990218</v>
      </c>
      <c r="AA680" s="102">
        <v>28321421</v>
      </c>
      <c r="AB680" s="102">
        <v>409382834</v>
      </c>
    </row>
    <row r="681" spans="1:28" ht="12.75">
      <c r="A681" s="98" t="s">
        <v>29</v>
      </c>
      <c r="B681" s="110" t="s">
        <v>90</v>
      </c>
      <c r="C681" s="111" t="s">
        <v>91</v>
      </c>
      <c r="D681" s="98" t="s">
        <v>28</v>
      </c>
      <c r="E681" s="98">
        <v>16</v>
      </c>
      <c r="F681" s="99"/>
      <c r="G681" s="99"/>
      <c r="H681" s="99"/>
      <c r="I681" s="99"/>
      <c r="J681" s="100">
        <v>21023</v>
      </c>
      <c r="K681" s="101">
        <f t="shared" si="246"/>
        <v>6951.737858535889</v>
      </c>
      <c r="L681" s="87">
        <f t="shared" si="247"/>
        <v>0.11373336017449014</v>
      </c>
      <c r="M681" s="87">
        <f t="shared" si="239"/>
        <v>0.36623224917778574</v>
      </c>
      <c r="N681" s="87">
        <f t="shared" si="240"/>
        <v>0.15903207987932677</v>
      </c>
      <c r="O681" s="87">
        <f t="shared" si="241"/>
        <v>0.05299389940213055</v>
      </c>
      <c r="P681" s="87">
        <f t="shared" si="242"/>
        <v>0.1192110922155544</v>
      </c>
      <c r="Q681" s="87">
        <f t="shared" si="243"/>
        <v>0.056498549309783735</v>
      </c>
      <c r="R681" s="87">
        <f t="shared" si="244"/>
        <v>0.08601842068733989</v>
      </c>
      <c r="S681" s="87">
        <f t="shared" si="245"/>
        <v>0.04628034915358877</v>
      </c>
      <c r="T681">
        <v>146146385</v>
      </c>
      <c r="U681" s="102">
        <v>63462362</v>
      </c>
      <c r="V681" s="102">
        <v>21147419</v>
      </c>
      <c r="W681" s="102">
        <v>47571644</v>
      </c>
      <c r="X681" s="102">
        <v>22545963</v>
      </c>
      <c r="Y681" s="102">
        <v>45385734</v>
      </c>
      <c r="Z681" s="102">
        <v>34325981</v>
      </c>
      <c r="AA681" s="102">
        <v>18468351</v>
      </c>
      <c r="AB681" s="102">
        <v>399053839</v>
      </c>
    </row>
    <row r="682" spans="1:28" ht="12.75">
      <c r="A682" s="98" t="s">
        <v>29</v>
      </c>
      <c r="B682" s="110" t="s">
        <v>96</v>
      </c>
      <c r="C682" s="111" t="s">
        <v>97</v>
      </c>
      <c r="D682" s="98" t="s">
        <v>28</v>
      </c>
      <c r="E682" s="98">
        <v>16</v>
      </c>
      <c r="F682" s="99"/>
      <c r="G682" s="99"/>
      <c r="H682" s="99"/>
      <c r="I682" s="99"/>
      <c r="J682" s="100">
        <v>10276</v>
      </c>
      <c r="K682" s="101">
        <f t="shared" si="246"/>
        <v>8406.32785130401</v>
      </c>
      <c r="L682" s="87">
        <f t="shared" si="247"/>
        <v>0.08801808899179604</v>
      </c>
      <c r="M682" s="87">
        <f t="shared" si="239"/>
        <v>0.3249593363634935</v>
      </c>
      <c r="N682" s="87">
        <f t="shared" si="240"/>
        <v>0.25157546551814436</v>
      </c>
      <c r="O682" s="87">
        <f t="shared" si="241"/>
        <v>0.09047861226753585</v>
      </c>
      <c r="P682" s="87">
        <f t="shared" si="242"/>
        <v>0.06324609828955305</v>
      </c>
      <c r="Q682" s="87">
        <f t="shared" si="243"/>
        <v>0.0330036728127942</v>
      </c>
      <c r="R682" s="87">
        <f t="shared" si="244"/>
        <v>0.0869470146257578</v>
      </c>
      <c r="S682" s="87">
        <f t="shared" si="245"/>
        <v>0.06177171113092523</v>
      </c>
      <c r="T682">
        <v>86383425</v>
      </c>
      <c r="U682" s="102">
        <v>66875907</v>
      </c>
      <c r="V682" s="102">
        <v>24051786</v>
      </c>
      <c r="W682" s="102">
        <v>16812610</v>
      </c>
      <c r="X682" s="102">
        <v>8773314</v>
      </c>
      <c r="Y682" s="102">
        <v>23397709</v>
      </c>
      <c r="Z682" s="102">
        <v>23112987</v>
      </c>
      <c r="AA682" s="102">
        <v>16420676</v>
      </c>
      <c r="AB682" s="102">
        <v>265828414</v>
      </c>
    </row>
    <row r="683" spans="1:28" ht="12.75">
      <c r="A683" s="98" t="s">
        <v>29</v>
      </c>
      <c r="B683" s="110" t="s">
        <v>102</v>
      </c>
      <c r="C683" s="111" t="s">
        <v>103</v>
      </c>
      <c r="D683" s="98" t="s">
        <v>28</v>
      </c>
      <c r="E683" s="98">
        <v>16</v>
      </c>
      <c r="F683" s="99"/>
      <c r="G683" s="99"/>
      <c r="H683" s="99"/>
      <c r="I683" s="99"/>
      <c r="J683" s="100">
        <v>21570</v>
      </c>
      <c r="K683" s="101">
        <f t="shared" si="246"/>
        <v>6856.15558646268</v>
      </c>
      <c r="L683" s="87">
        <f t="shared" si="247"/>
        <v>0.1182126676781016</v>
      </c>
      <c r="M683" s="87">
        <f t="shared" si="239"/>
        <v>0.4656106615036675</v>
      </c>
      <c r="N683" s="87">
        <f t="shared" si="240"/>
        <v>0.05454269859384627</v>
      </c>
      <c r="O683" s="87">
        <f t="shared" si="241"/>
        <v>0.08539946084887755</v>
      </c>
      <c r="P683" s="87">
        <f t="shared" si="242"/>
        <v>0.10546718718042594</v>
      </c>
      <c r="Q683" s="87">
        <f t="shared" si="243"/>
        <v>0.047937876010203107</v>
      </c>
      <c r="R683" s="87">
        <f t="shared" si="244"/>
        <v>0.0831088339583915</v>
      </c>
      <c r="S683" s="87">
        <f t="shared" si="245"/>
        <v>0.03972061422648655</v>
      </c>
      <c r="T683">
        <v>147887276</v>
      </c>
      <c r="U683" s="102">
        <v>17323854</v>
      </c>
      <c r="V683" s="102">
        <v>27124580</v>
      </c>
      <c r="W683" s="102">
        <v>33498492</v>
      </c>
      <c r="X683" s="102">
        <v>15226030</v>
      </c>
      <c r="Y683" s="102">
        <v>37546712</v>
      </c>
      <c r="Z683" s="102">
        <v>26397031</v>
      </c>
      <c r="AA683" s="102">
        <v>12616063</v>
      </c>
      <c r="AB683" s="102">
        <v>317620038</v>
      </c>
    </row>
    <row r="684" spans="1:28" ht="12.75">
      <c r="A684" s="98" t="s">
        <v>29</v>
      </c>
      <c r="B684" s="110" t="s">
        <v>118</v>
      </c>
      <c r="C684" s="111" t="s">
        <v>119</v>
      </c>
      <c r="D684" s="98" t="s">
        <v>28</v>
      </c>
      <c r="E684" s="98">
        <v>16</v>
      </c>
      <c r="F684" s="99"/>
      <c r="G684" s="99"/>
      <c r="H684" s="99"/>
      <c r="I684" s="99"/>
      <c r="J684" s="100">
        <v>10572</v>
      </c>
      <c r="K684" s="101">
        <f t="shared" si="246"/>
        <v>5231.565739689747</v>
      </c>
      <c r="L684" s="87">
        <f t="shared" si="247"/>
        <v>0.06844897811748153</v>
      </c>
      <c r="M684" s="87">
        <f t="shared" si="239"/>
        <v>0.3058516837148346</v>
      </c>
      <c r="N684" s="87">
        <f t="shared" si="240"/>
        <v>0.15554545883067125</v>
      </c>
      <c r="O684" s="87">
        <f t="shared" si="241"/>
        <v>0.08720375641815518</v>
      </c>
      <c r="P684" s="87">
        <f t="shared" si="242"/>
        <v>0.1263337020637304</v>
      </c>
      <c r="Q684" s="87">
        <f t="shared" si="243"/>
        <v>0.10583523871811179</v>
      </c>
      <c r="R684" s="87">
        <f t="shared" si="244"/>
        <v>0.10682405649637758</v>
      </c>
      <c r="S684" s="87">
        <f t="shared" si="245"/>
        <v>0.04395712564063763</v>
      </c>
      <c r="T684">
        <v>55308113</v>
      </c>
      <c r="U684" s="102">
        <v>28127770</v>
      </c>
      <c r="V684" s="102">
        <v>15769327</v>
      </c>
      <c r="W684" s="102">
        <v>22845317</v>
      </c>
      <c r="X684" s="102">
        <v>19138516</v>
      </c>
      <c r="Y684" s="102">
        <v>12377842</v>
      </c>
      <c r="Z684" s="102">
        <v>19317327</v>
      </c>
      <c r="AA684" s="102">
        <v>7948904</v>
      </c>
      <c r="AB684" s="102">
        <v>180833116</v>
      </c>
    </row>
    <row r="685" spans="1:28" ht="12.75">
      <c r="A685" s="98" t="s">
        <v>29</v>
      </c>
      <c r="B685" s="110" t="s">
        <v>126</v>
      </c>
      <c r="C685" s="111" t="s">
        <v>127</v>
      </c>
      <c r="D685" s="98" t="s">
        <v>28</v>
      </c>
      <c r="E685" s="98">
        <v>16</v>
      </c>
      <c r="F685" s="99"/>
      <c r="G685" s="99"/>
      <c r="H685" s="99"/>
      <c r="I685" s="99"/>
      <c r="J685" s="100">
        <v>9054</v>
      </c>
      <c r="K685" s="101">
        <f t="shared" si="246"/>
        <v>7280.76883145571</v>
      </c>
      <c r="L685" s="87">
        <f t="shared" si="247"/>
        <v>0.11462635498938543</v>
      </c>
      <c r="M685" s="87">
        <f t="shared" si="239"/>
        <v>0.38766327251971233</v>
      </c>
      <c r="N685" s="87">
        <f t="shared" si="240"/>
        <v>0.12017420244054666</v>
      </c>
      <c r="O685" s="87">
        <f t="shared" si="241"/>
        <v>0.023997320939571826</v>
      </c>
      <c r="P685" s="87">
        <f t="shared" si="242"/>
        <v>0.09236674194295628</v>
      </c>
      <c r="Q685" s="87">
        <f t="shared" si="243"/>
        <v>0.04441283641376864</v>
      </c>
      <c r="R685" s="87">
        <f t="shared" si="244"/>
        <v>0.1508345364974349</v>
      </c>
      <c r="S685" s="87">
        <f t="shared" si="245"/>
        <v>0.06592473425662394</v>
      </c>
      <c r="T685">
        <v>65920081</v>
      </c>
      <c r="U685" s="102">
        <v>20434985</v>
      </c>
      <c r="V685" s="102">
        <v>4080617</v>
      </c>
      <c r="W685" s="102">
        <v>15706474</v>
      </c>
      <c r="X685" s="102">
        <v>7552167</v>
      </c>
      <c r="Y685" s="102">
        <v>19491603</v>
      </c>
      <c r="Z685" s="102">
        <v>25648612</v>
      </c>
      <c r="AA685" s="102">
        <v>11210151</v>
      </c>
      <c r="AB685" s="102">
        <v>170044690</v>
      </c>
    </row>
    <row r="686" spans="1:28" ht="12.75">
      <c r="A686" s="98" t="s">
        <v>29</v>
      </c>
      <c r="B686" s="110" t="s">
        <v>128</v>
      </c>
      <c r="C686" s="111" t="s">
        <v>129</v>
      </c>
      <c r="D686" s="98" t="s">
        <v>28</v>
      </c>
      <c r="E686" s="98">
        <v>16</v>
      </c>
      <c r="F686" s="99"/>
      <c r="G686" s="99"/>
      <c r="H686" s="99"/>
      <c r="I686" s="99"/>
      <c r="J686" s="100">
        <v>14539</v>
      </c>
      <c r="K686" s="101">
        <f t="shared" si="246"/>
        <v>3250.835958456565</v>
      </c>
      <c r="L686" s="87">
        <f t="shared" si="247"/>
        <v>0.10335359180909896</v>
      </c>
      <c r="M686" s="87">
        <f t="shared" si="239"/>
        <v>0.31669326956285787</v>
      </c>
      <c r="N686" s="87">
        <f t="shared" si="240"/>
        <v>0.28724254481462763</v>
      </c>
      <c r="O686" s="87">
        <f t="shared" si="241"/>
        <v>0.017338174261736797</v>
      </c>
      <c r="P686" s="87">
        <f t="shared" si="242"/>
        <v>0.0735925721554757</v>
      </c>
      <c r="Q686" s="87">
        <f t="shared" si="243"/>
        <v>0.09275696283033016</v>
      </c>
      <c r="R686" s="87">
        <f t="shared" si="244"/>
        <v>0.0855030078149101</v>
      </c>
      <c r="S686" s="87">
        <f t="shared" si="245"/>
        <v>0.023519876750962745</v>
      </c>
      <c r="T686">
        <v>47263904</v>
      </c>
      <c r="U686" s="102">
        <v>42868622</v>
      </c>
      <c r="V686" s="102">
        <v>2587582</v>
      </c>
      <c r="W686" s="102">
        <v>10983095</v>
      </c>
      <c r="X686" s="102">
        <v>13843225</v>
      </c>
      <c r="Y686" s="102">
        <v>15424686</v>
      </c>
      <c r="Z686" s="102">
        <v>12760631</v>
      </c>
      <c r="AA686" s="102">
        <v>3510151</v>
      </c>
      <c r="AB686" s="102">
        <v>149241896</v>
      </c>
    </row>
    <row r="687" spans="1:28" ht="12.75">
      <c r="A687" s="98" t="s">
        <v>29</v>
      </c>
      <c r="B687" s="110" t="s">
        <v>130</v>
      </c>
      <c r="C687" s="111" t="s">
        <v>131</v>
      </c>
      <c r="D687" s="98" t="s">
        <v>28</v>
      </c>
      <c r="E687" s="98">
        <v>16</v>
      </c>
      <c r="F687" s="99"/>
      <c r="G687" s="99"/>
      <c r="H687" s="99"/>
      <c r="I687" s="99"/>
      <c r="J687" s="100">
        <v>9994</v>
      </c>
      <c r="K687" s="101">
        <f t="shared" si="246"/>
        <v>6857.6145687412445</v>
      </c>
      <c r="L687" s="87">
        <f t="shared" si="247"/>
        <v>0.0708268356822429</v>
      </c>
      <c r="M687" s="87">
        <f t="shared" si="239"/>
        <v>0.286530735109056</v>
      </c>
      <c r="N687" s="87">
        <f t="shared" si="240"/>
        <v>0.2209466154380009</v>
      </c>
      <c r="O687" s="87">
        <f t="shared" si="241"/>
        <v>0.10753839014335943</v>
      </c>
      <c r="P687" s="87">
        <f t="shared" si="242"/>
        <v>0.10178979802582895</v>
      </c>
      <c r="Q687" s="87">
        <f t="shared" si="243"/>
        <v>0.08618707382028437</v>
      </c>
      <c r="R687" s="87">
        <f t="shared" si="244"/>
        <v>0.09326515851481465</v>
      </c>
      <c r="S687" s="87">
        <f t="shared" si="245"/>
        <v>0.032915393266412754</v>
      </c>
      <c r="T687">
        <v>68535000</v>
      </c>
      <c r="U687" s="102">
        <v>52848000</v>
      </c>
      <c r="V687" s="102">
        <v>25722000</v>
      </c>
      <c r="W687" s="102">
        <v>24347000</v>
      </c>
      <c r="X687" s="102">
        <v>20615000</v>
      </c>
      <c r="Y687" s="102">
        <v>16941000</v>
      </c>
      <c r="Z687" s="102">
        <v>22308000</v>
      </c>
      <c r="AA687" s="102">
        <v>7873000</v>
      </c>
      <c r="AB687" s="102">
        <v>239189000</v>
      </c>
    </row>
    <row r="688" spans="1:28" ht="12.75">
      <c r="A688" s="98" t="s">
        <v>29</v>
      </c>
      <c r="B688" s="110" t="s">
        <v>132</v>
      </c>
      <c r="C688" s="111" t="s">
        <v>133</v>
      </c>
      <c r="D688" s="98" t="s">
        <v>28</v>
      </c>
      <c r="E688" s="98">
        <v>16</v>
      </c>
      <c r="F688" s="99"/>
      <c r="G688" s="99"/>
      <c r="H688" s="99"/>
      <c r="I688" s="99"/>
      <c r="J688" s="100">
        <v>9939</v>
      </c>
      <c r="K688" s="101">
        <f t="shared" si="246"/>
        <v>8374.190964885804</v>
      </c>
      <c r="L688" s="87">
        <f t="shared" si="247"/>
        <v>0.11866726057118496</v>
      </c>
      <c r="M688" s="87">
        <f t="shared" si="239"/>
        <v>0.3304173511797084</v>
      </c>
      <c r="N688" s="87">
        <f t="shared" si="240"/>
        <v>0.2174528181442155</v>
      </c>
      <c r="O688" s="87">
        <f t="shared" si="241"/>
        <v>0.08834302449663202</v>
      </c>
      <c r="P688" s="87">
        <f t="shared" si="242"/>
        <v>0.07008113146893408</v>
      </c>
      <c r="Q688" s="87">
        <f t="shared" si="243"/>
        <v>0.04585955650287813</v>
      </c>
      <c r="R688" s="87">
        <f t="shared" si="244"/>
        <v>0.09090375539141357</v>
      </c>
      <c r="S688" s="87">
        <f t="shared" si="245"/>
        <v>0.038275102245033395</v>
      </c>
      <c r="T688">
        <v>83231084</v>
      </c>
      <c r="U688" s="102">
        <v>54775676</v>
      </c>
      <c r="V688" s="102">
        <v>22253328</v>
      </c>
      <c r="W688" s="102">
        <v>17653215</v>
      </c>
      <c r="X688" s="102">
        <v>11551877</v>
      </c>
      <c r="Y688" s="102">
        <v>29891907</v>
      </c>
      <c r="Z688" s="102">
        <v>22898368</v>
      </c>
      <c r="AA688" s="102">
        <v>9641377</v>
      </c>
      <c r="AB688" s="102">
        <v>251896832</v>
      </c>
    </row>
    <row r="689" spans="1:28" ht="12.75">
      <c r="A689" s="98" t="s">
        <v>29</v>
      </c>
      <c r="B689" s="110" t="s">
        <v>142</v>
      </c>
      <c r="C689" s="111" t="s">
        <v>143</v>
      </c>
      <c r="D689" s="98" t="s">
        <v>28</v>
      </c>
      <c r="E689" s="98">
        <v>16</v>
      </c>
      <c r="F689" s="99"/>
      <c r="G689" s="99"/>
      <c r="H689" s="99"/>
      <c r="I689" s="99"/>
      <c r="J689" s="100">
        <v>6061</v>
      </c>
      <c r="K689" s="101">
        <f t="shared" si="246"/>
        <v>7974.756640818347</v>
      </c>
      <c r="L689" s="87">
        <f t="shared" si="247"/>
        <v>0.1403871263006286</v>
      </c>
      <c r="M689" s="87">
        <f t="shared" si="239"/>
        <v>0.32530858381230565</v>
      </c>
      <c r="N689" s="87">
        <f t="shared" si="240"/>
        <v>0.2878006757211506</v>
      </c>
      <c r="O689" s="87">
        <f t="shared" si="241"/>
        <v>0.03285727746294975</v>
      </c>
      <c r="P689" s="87">
        <f t="shared" si="242"/>
        <v>0.07772139290088974</v>
      </c>
      <c r="Q689" s="87">
        <f t="shared" si="243"/>
        <v>0.04576597434413321</v>
      </c>
      <c r="R689" s="87">
        <f t="shared" si="244"/>
        <v>0.07270059630372454</v>
      </c>
      <c r="S689" s="87">
        <f t="shared" si="245"/>
        <v>0.017458373154217874</v>
      </c>
      <c r="T689">
        <v>48335000</v>
      </c>
      <c r="U689" s="102">
        <v>42762000</v>
      </c>
      <c r="V689" s="102">
        <v>4882000</v>
      </c>
      <c r="W689" s="102">
        <v>11548000</v>
      </c>
      <c r="X689" s="102">
        <v>6800000</v>
      </c>
      <c r="Y689" s="102">
        <v>20859000</v>
      </c>
      <c r="Z689" s="102">
        <v>10802000</v>
      </c>
      <c r="AA689" s="102">
        <v>2594000</v>
      </c>
      <c r="AB689" s="102">
        <v>148582000</v>
      </c>
    </row>
    <row r="690" spans="1:28" ht="12.75">
      <c r="A690" s="98" t="s">
        <v>29</v>
      </c>
      <c r="B690" s="110" t="s">
        <v>146</v>
      </c>
      <c r="C690" s="111" t="s">
        <v>147</v>
      </c>
      <c r="D690" s="98" t="s">
        <v>28</v>
      </c>
      <c r="E690" s="98">
        <v>16</v>
      </c>
      <c r="F690" s="99"/>
      <c r="G690" s="99"/>
      <c r="H690" s="99"/>
      <c r="I690" s="99"/>
      <c r="J690" s="100">
        <v>21008</v>
      </c>
      <c r="K690" s="101">
        <f t="shared" si="246"/>
        <v>6758.665032368622</v>
      </c>
      <c r="L690" s="87">
        <f t="shared" si="247"/>
        <v>0.11252069887358009</v>
      </c>
      <c r="M690" s="87">
        <f t="shared" si="239"/>
        <v>0.43410506634510054</v>
      </c>
      <c r="N690" s="87">
        <f t="shared" si="240"/>
        <v>0.07869443977574238</v>
      </c>
      <c r="O690" s="87">
        <f t="shared" si="241"/>
        <v>0.02640515737457408</v>
      </c>
      <c r="P690" s="87">
        <f t="shared" si="242"/>
        <v>0.11347952643687921</v>
      </c>
      <c r="Q690" s="87">
        <f t="shared" si="243"/>
        <v>0.06360099318454969</v>
      </c>
      <c r="R690" s="87">
        <f t="shared" si="244"/>
        <v>0.10070301027449509</v>
      </c>
      <c r="S690" s="87">
        <f t="shared" si="245"/>
        <v>0.07049110773507891</v>
      </c>
      <c r="T690">
        <v>141986035</v>
      </c>
      <c r="U690" s="102">
        <v>25739187</v>
      </c>
      <c r="V690" s="102">
        <v>8636535</v>
      </c>
      <c r="W690" s="102">
        <v>37116609</v>
      </c>
      <c r="X690" s="102">
        <v>20802459</v>
      </c>
      <c r="Y690" s="102">
        <v>36802998</v>
      </c>
      <c r="Z690" s="102">
        <v>32937697</v>
      </c>
      <c r="AA690" s="102">
        <v>23056061</v>
      </c>
      <c r="AB690" s="102">
        <v>327077581</v>
      </c>
    </row>
    <row r="691" spans="1:28" ht="12.75">
      <c r="A691" s="98" t="s">
        <v>29</v>
      </c>
      <c r="B691" s="110" t="s">
        <v>150</v>
      </c>
      <c r="C691" s="111" t="s">
        <v>151</v>
      </c>
      <c r="D691" s="98" t="s">
        <v>28</v>
      </c>
      <c r="E691" s="98">
        <v>16</v>
      </c>
      <c r="F691" s="99"/>
      <c r="G691" s="99"/>
      <c r="H691" s="99"/>
      <c r="I691" s="99"/>
      <c r="J691" s="100">
        <v>7079</v>
      </c>
      <c r="K691" s="101">
        <f t="shared" si="246"/>
        <v>5970.481706455714</v>
      </c>
      <c r="L691" s="87">
        <f t="shared" si="247"/>
        <v>0.1934454352911497</v>
      </c>
      <c r="M691" s="87">
        <f t="shared" si="239"/>
        <v>0.28448559143936447</v>
      </c>
      <c r="N691" s="87">
        <f t="shared" si="240"/>
        <v>0.19067009974116647</v>
      </c>
      <c r="O691" s="87">
        <f t="shared" si="241"/>
        <v>0.010581938571094138</v>
      </c>
      <c r="P691" s="87">
        <f t="shared" si="242"/>
        <v>0.07116541853906001</v>
      </c>
      <c r="Q691" s="87">
        <f t="shared" si="243"/>
        <v>0.10498927282011145</v>
      </c>
      <c r="R691" s="87">
        <f t="shared" si="244"/>
        <v>0.0804474816469442</v>
      </c>
      <c r="S691" s="87">
        <f t="shared" si="245"/>
        <v>0.06421476195110959</v>
      </c>
      <c r="T691">
        <v>42265040</v>
      </c>
      <c r="U691" s="102">
        <v>28327197</v>
      </c>
      <c r="V691" s="102">
        <v>1572122</v>
      </c>
      <c r="W691" s="102">
        <v>10572800</v>
      </c>
      <c r="X691" s="102">
        <v>15597893</v>
      </c>
      <c r="Y691" s="102">
        <v>28739519</v>
      </c>
      <c r="Z691" s="102">
        <v>11951804</v>
      </c>
      <c r="AA691" s="102">
        <v>9540165</v>
      </c>
      <c r="AB691" s="102">
        <v>148566540</v>
      </c>
    </row>
    <row r="692" spans="1:28" ht="12.75">
      <c r="A692" s="98" t="s">
        <v>29</v>
      </c>
      <c r="B692" s="110" t="s">
        <v>152</v>
      </c>
      <c r="C692" s="111" t="s">
        <v>153</v>
      </c>
      <c r="D692" s="98" t="s">
        <v>28</v>
      </c>
      <c r="E692" s="98">
        <v>16</v>
      </c>
      <c r="F692" s="99"/>
      <c r="G692" s="99"/>
      <c r="H692" s="99"/>
      <c r="I692" s="99"/>
      <c r="J692" s="100">
        <v>14144</v>
      </c>
      <c r="K692" s="101">
        <f t="shared" si="246"/>
        <v>7430.460619343891</v>
      </c>
      <c r="L692" s="87">
        <f t="shared" si="247"/>
        <v>0.08667300072205224</v>
      </c>
      <c r="M692" s="87">
        <f t="shared" si="239"/>
        <v>0.3990655951332486</v>
      </c>
      <c r="N692" s="87">
        <f t="shared" si="240"/>
        <v>0.17626053975676625</v>
      </c>
      <c r="O692" s="87">
        <f t="shared" si="241"/>
        <v>0.014429482529430064</v>
      </c>
      <c r="P692" s="87">
        <f t="shared" si="242"/>
        <v>0.09414454428202743</v>
      </c>
      <c r="Q692" s="87">
        <f t="shared" si="243"/>
        <v>0.04435133087441606</v>
      </c>
      <c r="R692" s="87">
        <f t="shared" si="244"/>
        <v>0.08376629590367371</v>
      </c>
      <c r="S692" s="87">
        <f t="shared" si="245"/>
        <v>0.10130921079838567</v>
      </c>
      <c r="T692">
        <v>105096435</v>
      </c>
      <c r="U692" s="102">
        <v>46419322</v>
      </c>
      <c r="V692" s="102">
        <v>3800095</v>
      </c>
      <c r="W692" s="102">
        <v>24793558</v>
      </c>
      <c r="X692" s="102">
        <v>11680202</v>
      </c>
      <c r="Y692" s="102">
        <v>22825880</v>
      </c>
      <c r="Z692" s="102">
        <v>22060381</v>
      </c>
      <c r="AA692" s="102">
        <v>26680418</v>
      </c>
      <c r="AB692" s="102">
        <v>263356291</v>
      </c>
    </row>
    <row r="693" spans="1:28" ht="12.75">
      <c r="A693" s="98" t="s">
        <v>29</v>
      </c>
      <c r="B693" s="110" t="s">
        <v>156</v>
      </c>
      <c r="C693" s="111" t="s">
        <v>157</v>
      </c>
      <c r="D693" s="98" t="s">
        <v>28</v>
      </c>
      <c r="E693" s="98">
        <v>16</v>
      </c>
      <c r="F693" s="99"/>
      <c r="G693" s="99"/>
      <c r="H693" s="99"/>
      <c r="I693" s="99"/>
      <c r="J693" s="100">
        <v>12845</v>
      </c>
      <c r="K693" s="101">
        <f t="shared" si="246"/>
        <v>6629.413312572986</v>
      </c>
      <c r="L693" s="87">
        <f t="shared" si="247"/>
        <v>0.10080238484788202</v>
      </c>
      <c r="M693" s="87">
        <f t="shared" si="239"/>
        <v>0.3306099767977718</v>
      </c>
      <c r="N693" s="87">
        <f t="shared" si="240"/>
        <v>0.193121327503036</v>
      </c>
      <c r="O693" s="87">
        <f t="shared" si="241"/>
        <v>0.0734495840348239</v>
      </c>
      <c r="P693" s="87">
        <f t="shared" si="242"/>
        <v>0.05416622340321759</v>
      </c>
      <c r="Q693" s="87">
        <f t="shared" si="243"/>
        <v>0.0348024570693631</v>
      </c>
      <c r="R693" s="87">
        <f t="shared" si="244"/>
        <v>0.1331278920404322</v>
      </c>
      <c r="S693" s="87">
        <f t="shared" si="245"/>
        <v>0.07992015430347334</v>
      </c>
      <c r="T693">
        <v>85154814</v>
      </c>
      <c r="U693" s="102">
        <v>49742028</v>
      </c>
      <c r="V693" s="102">
        <v>18918321</v>
      </c>
      <c r="W693" s="102">
        <v>13951529</v>
      </c>
      <c r="X693" s="102">
        <v>8964027</v>
      </c>
      <c r="Y693" s="102">
        <v>25963549</v>
      </c>
      <c r="Z693" s="102">
        <v>34289591</v>
      </c>
      <c r="AA693" s="102">
        <v>20584938</v>
      </c>
      <c r="AB693" s="102">
        <v>257568797</v>
      </c>
    </row>
    <row r="694" spans="1:28" ht="12.75">
      <c r="A694" s="98" t="s">
        <v>29</v>
      </c>
      <c r="B694" s="110" t="s">
        <v>162</v>
      </c>
      <c r="C694" s="111" t="s">
        <v>163</v>
      </c>
      <c r="D694" s="98" t="s">
        <v>28</v>
      </c>
      <c r="E694" s="98">
        <v>16</v>
      </c>
      <c r="F694" s="99"/>
      <c r="G694" s="99"/>
      <c r="H694" s="99"/>
      <c r="I694" s="99"/>
      <c r="J694" s="100">
        <v>5229</v>
      </c>
      <c r="K694" s="101">
        <f t="shared" si="246"/>
        <v>10497.579651941098</v>
      </c>
      <c r="L694" s="87">
        <f t="shared" si="247"/>
        <v>0.07926977478826135</v>
      </c>
      <c r="M694" s="87">
        <f t="shared" si="239"/>
        <v>0.45131756416907226</v>
      </c>
      <c r="N694" s="87">
        <f t="shared" si="240"/>
        <v>0.19238180331280957</v>
      </c>
      <c r="O694" s="87">
        <f t="shared" si="241"/>
        <v>0.030883283652933243</v>
      </c>
      <c r="P694" s="87">
        <f t="shared" si="242"/>
        <v>0.06386227457644357</v>
      </c>
      <c r="Q694" s="87">
        <f t="shared" si="243"/>
        <v>0.08972166382673934</v>
      </c>
      <c r="R694" s="87">
        <f t="shared" si="244"/>
        <v>0.04795137773645247</v>
      </c>
      <c r="S694" s="87">
        <f t="shared" si="245"/>
        <v>0.04461225793728821</v>
      </c>
      <c r="T694">
        <v>54891844</v>
      </c>
      <c r="U694" s="102">
        <v>23398584</v>
      </c>
      <c r="V694" s="102">
        <v>3756203</v>
      </c>
      <c r="W694" s="102">
        <v>7767298</v>
      </c>
      <c r="X694" s="102">
        <v>10912466</v>
      </c>
      <c r="Y694" s="102">
        <v>9641247</v>
      </c>
      <c r="Z694" s="102">
        <v>5832123</v>
      </c>
      <c r="AA694" s="102">
        <v>5426000</v>
      </c>
      <c r="AB694" s="102">
        <v>121625765</v>
      </c>
    </row>
    <row r="695" spans="1:28" ht="12.75">
      <c r="A695" s="98" t="s">
        <v>29</v>
      </c>
      <c r="B695" s="110" t="s">
        <v>164</v>
      </c>
      <c r="C695" s="111" t="s">
        <v>165</v>
      </c>
      <c r="D695" s="98" t="s">
        <v>28</v>
      </c>
      <c r="E695" s="98">
        <v>16</v>
      </c>
      <c r="F695" s="99"/>
      <c r="G695" s="99"/>
      <c r="H695" s="99"/>
      <c r="I695" s="99"/>
      <c r="J695" s="100">
        <v>10151</v>
      </c>
      <c r="K695" s="101">
        <f t="shared" si="246"/>
        <v>7461.800906314649</v>
      </c>
      <c r="L695" s="87">
        <f t="shared" si="247"/>
        <v>0.08478214939136892</v>
      </c>
      <c r="M695" s="87">
        <f t="shared" si="239"/>
        <v>0.48049440426527484</v>
      </c>
      <c r="N695" s="87">
        <f t="shared" si="240"/>
        <v>0.056492328486826504</v>
      </c>
      <c r="O695" s="87">
        <f t="shared" si="241"/>
        <v>0.11156643715983947</v>
      </c>
      <c r="P695" s="87">
        <f t="shared" si="242"/>
        <v>0.10299605477506499</v>
      </c>
      <c r="Q695" s="87">
        <f t="shared" si="243"/>
        <v>0.06286303555485516</v>
      </c>
      <c r="R695" s="87">
        <f t="shared" si="244"/>
        <v>0.07172652401743744</v>
      </c>
      <c r="S695" s="87">
        <f t="shared" si="245"/>
        <v>0.029079066349332685</v>
      </c>
      <c r="T695">
        <v>75744741</v>
      </c>
      <c r="U695" s="102">
        <v>8905404</v>
      </c>
      <c r="V695" s="102">
        <v>17587241</v>
      </c>
      <c r="W695" s="102">
        <v>16236213</v>
      </c>
      <c r="X695" s="102">
        <v>9909677</v>
      </c>
      <c r="Y695" s="102">
        <v>13364988</v>
      </c>
      <c r="Z695" s="102">
        <v>11306910</v>
      </c>
      <c r="AA695" s="102">
        <v>4584000</v>
      </c>
      <c r="AB695" s="102">
        <v>157639174</v>
      </c>
    </row>
    <row r="696" spans="1:28" ht="12.75">
      <c r="A696" s="98" t="s">
        <v>29</v>
      </c>
      <c r="B696" s="110" t="s">
        <v>168</v>
      </c>
      <c r="C696" s="111" t="s">
        <v>169</v>
      </c>
      <c r="D696" s="98" t="s">
        <v>28</v>
      </c>
      <c r="E696" s="98">
        <v>16</v>
      </c>
      <c r="F696" s="99"/>
      <c r="G696" s="99"/>
      <c r="H696" s="99"/>
      <c r="I696" s="99"/>
      <c r="J696" s="100">
        <v>12360</v>
      </c>
      <c r="K696" s="101">
        <f t="shared" si="246"/>
        <v>5722.332443365696</v>
      </c>
      <c r="L696" s="87">
        <f t="shared" si="247"/>
        <v>0.09519012490839697</v>
      </c>
      <c r="M696" s="87">
        <f t="shared" si="239"/>
        <v>0.3471568825988332</v>
      </c>
      <c r="N696" s="87">
        <f t="shared" si="240"/>
        <v>0.19010928516565304</v>
      </c>
      <c r="O696" s="87">
        <f t="shared" si="241"/>
        <v>0.05498317221411796</v>
      </c>
      <c r="P696" s="87">
        <f t="shared" si="242"/>
        <v>0.09302774305975865</v>
      </c>
      <c r="Q696" s="87">
        <f t="shared" si="243"/>
        <v>0.0818909952769936</v>
      </c>
      <c r="R696" s="87">
        <f t="shared" si="244"/>
        <v>0.07741317005121091</v>
      </c>
      <c r="S696" s="87">
        <f t="shared" si="245"/>
        <v>0.06022862672503567</v>
      </c>
      <c r="T696">
        <v>70728029</v>
      </c>
      <c r="U696" s="102">
        <v>38731927</v>
      </c>
      <c r="V696" s="102">
        <v>11202000</v>
      </c>
      <c r="W696" s="102">
        <v>18953013</v>
      </c>
      <c r="X696" s="102">
        <v>16684067</v>
      </c>
      <c r="Y696" s="102">
        <v>19393566</v>
      </c>
      <c r="Z696" s="102">
        <v>15771777</v>
      </c>
      <c r="AA696" s="102">
        <v>12270683</v>
      </c>
      <c r="AB696" s="102">
        <v>203735062</v>
      </c>
    </row>
    <row r="697" spans="1:28" ht="12.75">
      <c r="A697" s="98" t="s">
        <v>29</v>
      </c>
      <c r="B697" s="110" t="s">
        <v>176</v>
      </c>
      <c r="C697" s="111" t="s">
        <v>177</v>
      </c>
      <c r="D697" s="98" t="s">
        <v>28</v>
      </c>
      <c r="E697" s="98">
        <v>16</v>
      </c>
      <c r="F697" s="99"/>
      <c r="G697" s="99"/>
      <c r="H697" s="99"/>
      <c r="I697" s="99"/>
      <c r="J697" s="100">
        <v>13466</v>
      </c>
      <c r="K697" s="101">
        <f t="shared" si="246"/>
        <v>8255.408139016783</v>
      </c>
      <c r="L697" s="87">
        <f t="shared" si="247"/>
        <v>0.055022701776629324</v>
      </c>
      <c r="M697" s="87">
        <f t="shared" si="239"/>
        <v>0.3504634136572323</v>
      </c>
      <c r="N697" s="87">
        <f t="shared" si="240"/>
        <v>0.3081911593926683</v>
      </c>
      <c r="O697" s="87">
        <f t="shared" si="241"/>
        <v>0.06134569365800597</v>
      </c>
      <c r="P697" s="87">
        <f t="shared" si="242"/>
        <v>0.10813517910547209</v>
      </c>
      <c r="Q697" s="87">
        <f t="shared" si="243"/>
        <v>0.0387219022944588</v>
      </c>
      <c r="R697" s="87">
        <f t="shared" si="244"/>
        <v>0.07811995011553323</v>
      </c>
      <c r="S697" s="87">
        <f t="shared" si="245"/>
        <v>0</v>
      </c>
      <c r="T697">
        <v>111167326</v>
      </c>
      <c r="U697" s="102">
        <v>97758527</v>
      </c>
      <c r="V697" s="102">
        <v>19458912</v>
      </c>
      <c r="W697" s="102">
        <v>34300581</v>
      </c>
      <c r="X697" s="102">
        <v>12282624</v>
      </c>
      <c r="Y697" s="102">
        <v>17453253</v>
      </c>
      <c r="Z697" s="102">
        <v>24779722</v>
      </c>
      <c r="AA697" s="102">
        <v>0</v>
      </c>
      <c r="AB697" s="102">
        <v>317200945</v>
      </c>
    </row>
    <row r="698" spans="1:28" ht="12.75">
      <c r="A698" s="98" t="s">
        <v>29</v>
      </c>
      <c r="B698" s="110" t="s">
        <v>178</v>
      </c>
      <c r="C698" s="111" t="s">
        <v>179</v>
      </c>
      <c r="D698" s="98" t="s">
        <v>28</v>
      </c>
      <c r="E698" s="98">
        <v>16</v>
      </c>
      <c r="F698" s="99"/>
      <c r="G698" s="99"/>
      <c r="H698" s="99"/>
      <c r="I698" s="99"/>
      <c r="J698" s="100">
        <v>6663</v>
      </c>
      <c r="K698" s="101">
        <f t="shared" si="246"/>
        <v>8571.964580519285</v>
      </c>
      <c r="L698" s="87">
        <f t="shared" si="247"/>
        <v>0.12123539471393607</v>
      </c>
      <c r="M698" s="87">
        <f t="shared" si="239"/>
        <v>0.29243853235435674</v>
      </c>
      <c r="N698" s="87">
        <f t="shared" si="240"/>
        <v>0.3605623995166559</v>
      </c>
      <c r="O698" s="87">
        <f t="shared" si="241"/>
        <v>0.0029799391723756567</v>
      </c>
      <c r="P698" s="87">
        <f t="shared" si="242"/>
        <v>0.08542492294143549</v>
      </c>
      <c r="Q698" s="87">
        <f t="shared" si="243"/>
        <v>0.06211278711355514</v>
      </c>
      <c r="R698" s="87">
        <f t="shared" si="244"/>
        <v>0.06579930980103017</v>
      </c>
      <c r="S698" s="87">
        <f t="shared" si="245"/>
        <v>0.009446714386654788</v>
      </c>
      <c r="T698">
        <v>57115000</v>
      </c>
      <c r="U698" s="102">
        <v>70420000</v>
      </c>
      <c r="V698" s="102">
        <v>582000</v>
      </c>
      <c r="W698" s="102">
        <v>16684000</v>
      </c>
      <c r="X698" s="102">
        <v>12131000</v>
      </c>
      <c r="Y698" s="102">
        <v>23678000</v>
      </c>
      <c r="Z698" s="102">
        <v>12851000</v>
      </c>
      <c r="AA698" s="102">
        <v>1845000</v>
      </c>
      <c r="AB698" s="102">
        <v>195306000</v>
      </c>
    </row>
    <row r="699" spans="1:28" ht="12.75">
      <c r="A699" s="98" t="s">
        <v>29</v>
      </c>
      <c r="B699" s="110" t="s">
        <v>184</v>
      </c>
      <c r="C699" s="111" t="s">
        <v>185</v>
      </c>
      <c r="D699" s="98" t="s">
        <v>28</v>
      </c>
      <c r="E699" s="98">
        <v>16</v>
      </c>
      <c r="F699" s="99"/>
      <c r="G699" s="99"/>
      <c r="H699" s="99"/>
      <c r="I699" s="99"/>
      <c r="J699" s="100">
        <v>4385</v>
      </c>
      <c r="K699" s="101">
        <f t="shared" si="246"/>
        <v>15263.636488027367</v>
      </c>
      <c r="L699" s="87">
        <f t="shared" si="247"/>
        <v>0.12806225539384267</v>
      </c>
      <c r="M699" s="87">
        <f t="shared" si="239"/>
        <v>0.48986678488473456</v>
      </c>
      <c r="N699" s="87">
        <f t="shared" si="240"/>
        <v>0.07610741409659998</v>
      </c>
      <c r="O699" s="87">
        <f t="shared" si="241"/>
        <v>0.025166016903748215</v>
      </c>
      <c r="P699" s="87">
        <f t="shared" si="242"/>
        <v>0.04676881182198049</v>
      </c>
      <c r="Q699" s="87">
        <f t="shared" si="243"/>
        <v>0.1534031738904689</v>
      </c>
      <c r="R699" s="87">
        <f t="shared" si="244"/>
        <v>0.05359277711240552</v>
      </c>
      <c r="S699" s="87">
        <f t="shared" si="245"/>
        <v>0.02703276589621967</v>
      </c>
      <c r="T699">
        <v>66931046</v>
      </c>
      <c r="U699" s="102">
        <v>10398641</v>
      </c>
      <c r="V699" s="102">
        <v>3438461</v>
      </c>
      <c r="W699" s="102">
        <v>6390075</v>
      </c>
      <c r="X699" s="102">
        <v>20959647</v>
      </c>
      <c r="Y699" s="102">
        <v>17497289</v>
      </c>
      <c r="Z699" s="102">
        <v>7322441</v>
      </c>
      <c r="AA699" s="102">
        <v>3693517</v>
      </c>
      <c r="AB699" s="102">
        <v>136631117</v>
      </c>
    </row>
    <row r="700" spans="1:28" ht="12.75">
      <c r="A700" s="98" t="s">
        <v>29</v>
      </c>
      <c r="B700" s="110" t="s">
        <v>188</v>
      </c>
      <c r="C700" s="111" t="s">
        <v>189</v>
      </c>
      <c r="D700" s="98" t="s">
        <v>28</v>
      </c>
      <c r="E700" s="98">
        <v>16</v>
      </c>
      <c r="F700" s="99"/>
      <c r="G700" s="99"/>
      <c r="H700" s="99"/>
      <c r="I700" s="99"/>
      <c r="J700" s="100">
        <v>13326</v>
      </c>
      <c r="K700" s="101">
        <f t="shared" si="246"/>
        <v>7877.745159837911</v>
      </c>
      <c r="L700" s="87">
        <f t="shared" si="247"/>
        <v>0.12905332572371428</v>
      </c>
      <c r="M700" s="87">
        <f t="shared" si="239"/>
        <v>0.43943985337430963</v>
      </c>
      <c r="N700" s="87">
        <f t="shared" si="240"/>
        <v>0.07635066918564196</v>
      </c>
      <c r="O700" s="87">
        <f t="shared" si="241"/>
        <v>0.022574215312243174</v>
      </c>
      <c r="P700" s="87">
        <f t="shared" si="242"/>
        <v>0.12784575266840137</v>
      </c>
      <c r="Q700" s="87">
        <f t="shared" si="243"/>
        <v>0.05428835802250519</v>
      </c>
      <c r="R700" s="87">
        <f t="shared" si="244"/>
        <v>0.12248690444829971</v>
      </c>
      <c r="S700" s="87">
        <f t="shared" si="245"/>
        <v>0.02796092126488472</v>
      </c>
      <c r="T700">
        <v>104978832</v>
      </c>
      <c r="U700" s="102">
        <v>18239593</v>
      </c>
      <c r="V700" s="102">
        <v>5392808</v>
      </c>
      <c r="W700" s="102">
        <v>30541376</v>
      </c>
      <c r="X700" s="102">
        <v>12969075</v>
      </c>
      <c r="Y700" s="102">
        <v>30829856</v>
      </c>
      <c r="Z700" s="102">
        <v>29261188</v>
      </c>
      <c r="AA700" s="102">
        <v>6679651</v>
      </c>
      <c r="AB700" s="102">
        <v>238892379</v>
      </c>
    </row>
    <row r="701" spans="1:28" ht="12.75">
      <c r="A701" s="98" t="s">
        <v>29</v>
      </c>
      <c r="B701" s="110" t="s">
        <v>194</v>
      </c>
      <c r="C701" s="111" t="s">
        <v>195</v>
      </c>
      <c r="D701" s="98" t="s">
        <v>28</v>
      </c>
      <c r="E701" s="98">
        <v>16</v>
      </c>
      <c r="F701" s="99"/>
      <c r="G701" s="99"/>
      <c r="H701" s="99"/>
      <c r="I701" s="99"/>
      <c r="J701" s="100">
        <v>1802</v>
      </c>
      <c r="K701" s="101">
        <f t="shared" si="246"/>
        <v>13233.03385127636</v>
      </c>
      <c r="L701" s="87">
        <f t="shared" si="247"/>
        <v>0.11295068975545827</v>
      </c>
      <c r="M701" s="87">
        <f t="shared" si="239"/>
        <v>0.3668387718970735</v>
      </c>
      <c r="N701" s="87">
        <f t="shared" si="240"/>
        <v>0.20110133502123376</v>
      </c>
      <c r="O701" s="87">
        <f t="shared" si="241"/>
        <v>0.012580534671531302</v>
      </c>
      <c r="P701" s="87">
        <f t="shared" si="242"/>
        <v>0.0880628658293776</v>
      </c>
      <c r="Q701" s="87">
        <f t="shared" si="243"/>
        <v>0.044185116155069926</v>
      </c>
      <c r="R701" s="87">
        <f t="shared" si="244"/>
        <v>0.16209914384282095</v>
      </c>
      <c r="S701" s="87">
        <f t="shared" si="245"/>
        <v>0.01218154282743472</v>
      </c>
      <c r="T701">
        <v>23845927</v>
      </c>
      <c r="U701" s="102">
        <v>13072358</v>
      </c>
      <c r="V701" s="102">
        <v>817783</v>
      </c>
      <c r="W701" s="102">
        <v>5724424</v>
      </c>
      <c r="X701" s="102">
        <v>2872202</v>
      </c>
      <c r="Y701" s="102">
        <v>7342228</v>
      </c>
      <c r="Z701" s="102">
        <v>10537066</v>
      </c>
      <c r="AA701" s="102">
        <v>791847</v>
      </c>
      <c r="AB701" s="102">
        <v>65003835</v>
      </c>
    </row>
    <row r="702" spans="1:28" ht="12.75">
      <c r="A702" s="98" t="s">
        <v>29</v>
      </c>
      <c r="B702" s="110" t="s">
        <v>198</v>
      </c>
      <c r="C702" s="111" t="s">
        <v>199</v>
      </c>
      <c r="D702" s="98" t="s">
        <v>28</v>
      </c>
      <c r="E702" s="98">
        <v>16</v>
      </c>
      <c r="F702" s="99"/>
      <c r="G702" s="99"/>
      <c r="H702" s="99"/>
      <c r="I702" s="99"/>
      <c r="J702" s="100">
        <v>14097</v>
      </c>
      <c r="K702" s="101">
        <f t="shared" si="246"/>
        <v>7450.331488969285</v>
      </c>
      <c r="L702" s="87">
        <f t="shared" si="247"/>
        <v>0.11553906259840963</v>
      </c>
      <c r="M702" s="87">
        <f t="shared" si="239"/>
        <v>0.4142046326524127</v>
      </c>
      <c r="N702" s="87">
        <f t="shared" si="240"/>
        <v>0.04523856543054437</v>
      </c>
      <c r="O702" s="87">
        <f t="shared" si="241"/>
        <v>0.0615489027864358</v>
      </c>
      <c r="P702" s="87">
        <f t="shared" si="242"/>
        <v>0.12679572617633428</v>
      </c>
      <c r="Q702" s="87">
        <f t="shared" si="243"/>
        <v>0.05440245043759273</v>
      </c>
      <c r="R702" s="87">
        <f t="shared" si="244"/>
        <v>0.12892143136458242</v>
      </c>
      <c r="S702" s="87">
        <f t="shared" si="245"/>
        <v>0.0533492285536881</v>
      </c>
      <c r="T702">
        <v>105027323</v>
      </c>
      <c r="U702" s="102">
        <v>11470865</v>
      </c>
      <c r="V702" s="102">
        <v>15606577</v>
      </c>
      <c r="W702" s="102">
        <v>32150813</v>
      </c>
      <c r="X702" s="102">
        <v>13794495</v>
      </c>
      <c r="Y702" s="102">
        <v>29296530</v>
      </c>
      <c r="Z702" s="102">
        <v>32689815</v>
      </c>
      <c r="AA702" s="102">
        <v>13527436</v>
      </c>
      <c r="AB702" s="102">
        <v>253563854</v>
      </c>
    </row>
    <row r="703" spans="1:28" ht="12.75">
      <c r="A703" s="98" t="s">
        <v>29</v>
      </c>
      <c r="B703" s="110" t="s">
        <v>204</v>
      </c>
      <c r="C703" s="111" t="s">
        <v>205</v>
      </c>
      <c r="D703" s="98" t="s">
        <v>28</v>
      </c>
      <c r="E703" s="98">
        <v>16</v>
      </c>
      <c r="F703" s="99"/>
      <c r="G703" s="99"/>
      <c r="H703" s="99"/>
      <c r="I703" s="99"/>
      <c r="J703" s="100">
        <v>10898</v>
      </c>
      <c r="K703" s="101">
        <f t="shared" si="246"/>
        <v>5349.899981648009</v>
      </c>
      <c r="L703" s="87">
        <f t="shared" si="247"/>
        <v>0.04560232643592351</v>
      </c>
      <c r="M703" s="87">
        <f t="shared" si="239"/>
        <v>0.2641400879123982</v>
      </c>
      <c r="N703" s="87">
        <f t="shared" si="240"/>
        <v>0.3351385340296498</v>
      </c>
      <c r="O703" s="87">
        <f t="shared" si="241"/>
        <v>0.10817817588519638</v>
      </c>
      <c r="P703" s="87">
        <f t="shared" si="242"/>
        <v>0.08471462159059338</v>
      </c>
      <c r="Q703" s="87">
        <f t="shared" si="243"/>
        <v>0.04220877528717809</v>
      </c>
      <c r="R703" s="87">
        <f t="shared" si="244"/>
        <v>0.06961267044399722</v>
      </c>
      <c r="S703" s="87">
        <f t="shared" si="245"/>
        <v>0.05040480841506342</v>
      </c>
      <c r="T703">
        <v>58303210</v>
      </c>
      <c r="U703" s="102">
        <v>73974581</v>
      </c>
      <c r="V703" s="102">
        <v>23877992</v>
      </c>
      <c r="W703" s="102">
        <v>18698920</v>
      </c>
      <c r="X703" s="102">
        <v>9316674</v>
      </c>
      <c r="Y703" s="102">
        <v>10065727</v>
      </c>
      <c r="Z703" s="102">
        <v>15365491</v>
      </c>
      <c r="AA703" s="102">
        <v>11125771</v>
      </c>
      <c r="AB703" s="102">
        <v>220728366</v>
      </c>
    </row>
    <row r="704" spans="1:28" ht="12.75">
      <c r="A704" s="98" t="s">
        <v>29</v>
      </c>
      <c r="B704" s="110" t="s">
        <v>206</v>
      </c>
      <c r="C704" s="111" t="s">
        <v>207</v>
      </c>
      <c r="D704" s="98" t="s">
        <v>28</v>
      </c>
      <c r="E704" s="98">
        <v>16</v>
      </c>
      <c r="F704" s="99"/>
      <c r="G704" s="99"/>
      <c r="H704" s="99"/>
      <c r="I704" s="99"/>
      <c r="J704" s="100">
        <v>18044</v>
      </c>
      <c r="K704" s="101">
        <f t="shared" si="246"/>
        <v>6423.363666592773</v>
      </c>
      <c r="L704" s="87">
        <f t="shared" si="247"/>
        <v>0.16352183051166982</v>
      </c>
      <c r="M704" s="87">
        <f t="shared" si="239"/>
        <v>0.4125463887968397</v>
      </c>
      <c r="N704" s="87">
        <f t="shared" si="240"/>
        <v>0.05914240817064083</v>
      </c>
      <c r="O704" s="87">
        <f t="shared" si="241"/>
        <v>0.0554282397753756</v>
      </c>
      <c r="P704" s="87">
        <f t="shared" si="242"/>
        <v>0.10221226409733405</v>
      </c>
      <c r="Q704" s="87">
        <f t="shared" si="243"/>
        <v>0.04068414306977513</v>
      </c>
      <c r="R704" s="87">
        <f t="shared" si="244"/>
        <v>0.087641567387463</v>
      </c>
      <c r="S704" s="87">
        <f t="shared" si="245"/>
        <v>0.07882315819090185</v>
      </c>
      <c r="T704">
        <v>115903174</v>
      </c>
      <c r="U704" s="102">
        <v>16615811</v>
      </c>
      <c r="V704" s="102">
        <v>15572331</v>
      </c>
      <c r="W704" s="102">
        <v>28716106</v>
      </c>
      <c r="X704" s="102">
        <v>11430039</v>
      </c>
      <c r="Y704" s="102">
        <v>45940771</v>
      </c>
      <c r="Z704" s="102">
        <v>24622530</v>
      </c>
      <c r="AA704" s="102">
        <v>22145035</v>
      </c>
      <c r="AB704" s="102">
        <v>280945797</v>
      </c>
    </row>
    <row r="705" spans="1:28" ht="12.75">
      <c r="A705" s="98" t="s">
        <v>29</v>
      </c>
      <c r="B705" s="110" t="s">
        <v>208</v>
      </c>
      <c r="C705" s="111" t="s">
        <v>209</v>
      </c>
      <c r="D705" s="98" t="s">
        <v>28</v>
      </c>
      <c r="E705" s="98">
        <v>16</v>
      </c>
      <c r="F705" s="99"/>
      <c r="G705" s="99"/>
      <c r="H705" s="99"/>
      <c r="I705" s="99"/>
      <c r="J705" s="100">
        <v>17548</v>
      </c>
      <c r="K705" s="101">
        <f t="shared" si="246"/>
        <v>6825.8664235240485</v>
      </c>
      <c r="L705" s="87">
        <f t="shared" si="247"/>
        <v>0.11353480976199831</v>
      </c>
      <c r="M705" s="87">
        <f t="shared" si="239"/>
        <v>0.4713982754265693</v>
      </c>
      <c r="N705" s="87">
        <f t="shared" si="240"/>
        <v>0.030280804132419965</v>
      </c>
      <c r="O705" s="87">
        <f t="shared" si="241"/>
        <v>0.0355705460368914</v>
      </c>
      <c r="P705" s="87">
        <f t="shared" si="242"/>
        <v>0.12708636203070559</v>
      </c>
      <c r="Q705" s="87">
        <f t="shared" si="243"/>
        <v>0.07886670695436471</v>
      </c>
      <c r="R705" s="87">
        <f t="shared" si="244"/>
        <v>0.06061773277430735</v>
      </c>
      <c r="S705" s="87">
        <f t="shared" si="245"/>
        <v>0.0826447628827434</v>
      </c>
      <c r="T705">
        <v>119780304</v>
      </c>
      <c r="U705" s="102">
        <v>7694224</v>
      </c>
      <c r="V705" s="102">
        <v>9038325</v>
      </c>
      <c r="W705" s="102">
        <v>32292106</v>
      </c>
      <c r="X705" s="102">
        <v>20039696</v>
      </c>
      <c r="Y705" s="102">
        <v>28848714</v>
      </c>
      <c r="Z705" s="102">
        <v>15402709</v>
      </c>
      <c r="AA705" s="102">
        <v>20999684</v>
      </c>
      <c r="AB705" s="102">
        <v>254095762</v>
      </c>
    </row>
    <row r="706" spans="1:28" ht="12.75">
      <c r="A706" s="98" t="s">
        <v>29</v>
      </c>
      <c r="B706" s="110" t="s">
        <v>212</v>
      </c>
      <c r="C706" s="111" t="s">
        <v>213</v>
      </c>
      <c r="D706" s="98" t="s">
        <v>28</v>
      </c>
      <c r="E706" s="98">
        <v>16</v>
      </c>
      <c r="F706" s="99"/>
      <c r="G706" s="99"/>
      <c r="H706" s="99"/>
      <c r="I706" s="99"/>
      <c r="J706" s="100">
        <v>19912</v>
      </c>
      <c r="K706" s="101">
        <f t="shared" si="246"/>
        <v>6787.246836078746</v>
      </c>
      <c r="L706" s="87">
        <f t="shared" si="247"/>
        <v>0.12722428968131105</v>
      </c>
      <c r="M706" s="87">
        <f t="shared" si="239"/>
        <v>0.4666047492327007</v>
      </c>
      <c r="N706" s="87">
        <f t="shared" si="240"/>
        <v>0.05509930729452128</v>
      </c>
      <c r="O706" s="87">
        <f t="shared" si="241"/>
        <v>0.04054208831169348</v>
      </c>
      <c r="P706" s="87">
        <f t="shared" si="242"/>
        <v>0.12115576107373582</v>
      </c>
      <c r="Q706" s="87">
        <f t="shared" si="243"/>
        <v>0.07016004001870511</v>
      </c>
      <c r="R706" s="87">
        <f t="shared" si="244"/>
        <v>0.07643478284166808</v>
      </c>
      <c r="S706" s="87">
        <f t="shared" si="245"/>
        <v>0.04277898154566448</v>
      </c>
      <c r="T706">
        <v>135147659</v>
      </c>
      <c r="U706" s="102">
        <v>15958994</v>
      </c>
      <c r="V706" s="102">
        <v>11742633</v>
      </c>
      <c r="W706" s="102">
        <v>35091622</v>
      </c>
      <c r="X706" s="102">
        <v>20321193</v>
      </c>
      <c r="Y706" s="102">
        <v>36849314</v>
      </c>
      <c r="Z706" s="102">
        <v>22138613</v>
      </c>
      <c r="AA706" s="102">
        <v>12390528</v>
      </c>
      <c r="AB706" s="102">
        <v>289640556</v>
      </c>
    </row>
    <row r="707" spans="1:28" ht="12.75">
      <c r="A707" s="98" t="s">
        <v>29</v>
      </c>
      <c r="B707" s="110" t="s">
        <v>214</v>
      </c>
      <c r="C707" s="111" t="s">
        <v>215</v>
      </c>
      <c r="D707" s="98" t="s">
        <v>28</v>
      </c>
      <c r="E707" s="98">
        <v>16</v>
      </c>
      <c r="F707" s="99"/>
      <c r="G707" s="99"/>
      <c r="H707" s="99"/>
      <c r="I707" s="99"/>
      <c r="J707" s="100">
        <v>15699</v>
      </c>
      <c r="K707" s="101">
        <f aca="true" t="shared" si="248" ref="K707:K719">IF(J707&gt;0,T707/J707,"")</f>
        <v>10470.117077520861</v>
      </c>
      <c r="L707" s="87">
        <f aca="true" t="shared" si="249" ref="L707:L719">IF(AB707&gt;0,Y707/AB707,"")</f>
        <v>0.1222679089473292</v>
      </c>
      <c r="M707" s="87">
        <f t="shared" si="239"/>
        <v>0.48930291179292723</v>
      </c>
      <c r="N707" s="87">
        <f t="shared" si="240"/>
        <v>0.03719829465293374</v>
      </c>
      <c r="O707" s="87">
        <f t="shared" si="241"/>
        <v>0.008627483221229873</v>
      </c>
      <c r="P707" s="87">
        <f t="shared" si="242"/>
        <v>0.15088723380423566</v>
      </c>
      <c r="Q707" s="87">
        <f t="shared" si="243"/>
        <v>0.06581361269445561</v>
      </c>
      <c r="R707" s="87">
        <f t="shared" si="244"/>
        <v>0.09162004598544024</v>
      </c>
      <c r="S707" s="87">
        <f t="shared" si="245"/>
        <v>0.03428250890144848</v>
      </c>
      <c r="T707">
        <v>164370368</v>
      </c>
      <c r="U707" s="102">
        <v>12495935</v>
      </c>
      <c r="V707" s="102">
        <v>2898210</v>
      </c>
      <c r="W707" s="102">
        <v>50687191</v>
      </c>
      <c r="X707" s="102">
        <v>22108611</v>
      </c>
      <c r="Y707" s="102">
        <v>41073169</v>
      </c>
      <c r="Z707" s="102">
        <v>30777705</v>
      </c>
      <c r="AA707" s="102">
        <v>11516442</v>
      </c>
      <c r="AB707" s="102">
        <v>335927631</v>
      </c>
    </row>
    <row r="708" spans="1:28" ht="12.75">
      <c r="A708" s="98" t="s">
        <v>29</v>
      </c>
      <c r="B708" s="110" t="s">
        <v>220</v>
      </c>
      <c r="C708" s="111" t="s">
        <v>221</v>
      </c>
      <c r="D708" s="98" t="s">
        <v>28</v>
      </c>
      <c r="E708" s="98">
        <v>16</v>
      </c>
      <c r="F708" s="99"/>
      <c r="G708" s="99"/>
      <c r="H708" s="99"/>
      <c r="I708" s="99"/>
      <c r="J708" s="100">
        <v>16693</v>
      </c>
      <c r="K708" s="101">
        <f t="shared" si="248"/>
        <v>7665.475948002157</v>
      </c>
      <c r="L708" s="87">
        <f t="shared" si="249"/>
        <v>0.10618339165063866</v>
      </c>
      <c r="M708" s="87">
        <f t="shared" si="239"/>
        <v>0.4804742849203743</v>
      </c>
      <c r="N708" s="87">
        <f t="shared" si="240"/>
        <v>0.07663343492136916</v>
      </c>
      <c r="O708" s="87">
        <f t="shared" si="241"/>
        <v>0.015559030250956193</v>
      </c>
      <c r="P708" s="87">
        <f t="shared" si="242"/>
        <v>0.12138071383794158</v>
      </c>
      <c r="Q708" s="87">
        <f t="shared" si="243"/>
        <v>0.07268446376227596</v>
      </c>
      <c r="R708" s="87">
        <f t="shared" si="244"/>
        <v>0.06861205076167333</v>
      </c>
      <c r="S708" s="87">
        <f t="shared" si="245"/>
        <v>0.05847262989477082</v>
      </c>
      <c r="T708">
        <v>127959790</v>
      </c>
      <c r="U708" s="102">
        <v>20408997</v>
      </c>
      <c r="V708" s="102">
        <v>4143677</v>
      </c>
      <c r="W708" s="102">
        <v>32326081</v>
      </c>
      <c r="X708" s="102">
        <v>19357308</v>
      </c>
      <c r="Y708" s="102">
        <v>28278734</v>
      </c>
      <c r="Z708" s="102">
        <v>18272744</v>
      </c>
      <c r="AA708" s="102">
        <v>15572416</v>
      </c>
      <c r="AB708" s="102">
        <v>266319747</v>
      </c>
    </row>
    <row r="709" spans="1:28" ht="12.75">
      <c r="A709" s="98" t="s">
        <v>29</v>
      </c>
      <c r="B709" s="110" t="s">
        <v>238</v>
      </c>
      <c r="C709" s="111" t="s">
        <v>239</v>
      </c>
      <c r="D709" s="98" t="s">
        <v>28</v>
      </c>
      <c r="E709" s="98">
        <v>16</v>
      </c>
      <c r="F709" s="99"/>
      <c r="G709" s="99"/>
      <c r="H709" s="99"/>
      <c r="I709" s="99"/>
      <c r="J709" s="100">
        <v>13033</v>
      </c>
      <c r="K709" s="101">
        <f t="shared" si="248"/>
        <v>6818.0394383488065</v>
      </c>
      <c r="L709" s="87">
        <f t="shared" si="249"/>
        <v>0.12857457706994335</v>
      </c>
      <c r="M709" s="87">
        <f t="shared" si="239"/>
        <v>0.30120706297254596</v>
      </c>
      <c r="N709" s="87">
        <f t="shared" si="240"/>
        <v>0.20718297470088348</v>
      </c>
      <c r="O709" s="87">
        <f t="shared" si="241"/>
        <v>0.018056670215987506</v>
      </c>
      <c r="P709" s="87">
        <f t="shared" si="242"/>
        <v>0.1226445242522162</v>
      </c>
      <c r="Q709" s="87">
        <f t="shared" si="243"/>
        <v>0.08017440168551605</v>
      </c>
      <c r="R709" s="87">
        <f t="shared" si="244"/>
        <v>0.10525649945375495</v>
      </c>
      <c r="S709" s="87">
        <f t="shared" si="245"/>
        <v>0.036903289649152474</v>
      </c>
      <c r="T709">
        <v>88859508</v>
      </c>
      <c r="U709" s="102">
        <v>61121333</v>
      </c>
      <c r="V709" s="102">
        <v>5326923</v>
      </c>
      <c r="W709" s="102">
        <v>36181529</v>
      </c>
      <c r="X709" s="102">
        <v>23652360</v>
      </c>
      <c r="Y709" s="102">
        <v>37930962</v>
      </c>
      <c r="Z709" s="102">
        <v>31051864</v>
      </c>
      <c r="AA709" s="102">
        <v>10886890</v>
      </c>
      <c r="AB709" s="102">
        <v>295011369</v>
      </c>
    </row>
    <row r="710" spans="1:28" ht="12.75">
      <c r="A710" s="98" t="s">
        <v>29</v>
      </c>
      <c r="B710" s="110" t="s">
        <v>240</v>
      </c>
      <c r="C710" s="111" t="s">
        <v>241</v>
      </c>
      <c r="D710" s="98" t="s">
        <v>28</v>
      </c>
      <c r="E710" s="98">
        <v>16</v>
      </c>
      <c r="F710" s="99"/>
      <c r="G710" s="99"/>
      <c r="H710" s="99"/>
      <c r="I710" s="99"/>
      <c r="J710" s="100">
        <v>15977</v>
      </c>
      <c r="K710" s="101">
        <f t="shared" si="248"/>
        <v>9971.70269762784</v>
      </c>
      <c r="L710" s="87">
        <f t="shared" si="249"/>
        <v>0.05763569288058416</v>
      </c>
      <c r="M710" s="87">
        <f t="shared" si="239"/>
        <v>0.3395983803006496</v>
      </c>
      <c r="N710" s="87">
        <f t="shared" si="240"/>
        <v>0.2390364072543615</v>
      </c>
      <c r="O710" s="87">
        <f t="shared" si="241"/>
        <v>0.12992149373695422</v>
      </c>
      <c r="P710" s="87">
        <f t="shared" si="242"/>
        <v>0.09188015955306762</v>
      </c>
      <c r="Q710" s="87">
        <f t="shared" si="243"/>
        <v>0.050321315962568405</v>
      </c>
      <c r="R710" s="87">
        <f t="shared" si="244"/>
        <v>0.07846461842325402</v>
      </c>
      <c r="S710" s="87">
        <f t="shared" si="245"/>
        <v>0.01314193188856044</v>
      </c>
      <c r="T710">
        <v>159317894</v>
      </c>
      <c r="U710" s="102">
        <v>112140632</v>
      </c>
      <c r="V710" s="102">
        <v>60950876</v>
      </c>
      <c r="W710" s="102">
        <v>43104309</v>
      </c>
      <c r="X710" s="102">
        <v>23607551</v>
      </c>
      <c r="Y710" s="102">
        <v>27038990</v>
      </c>
      <c r="Z710" s="102">
        <v>36810593</v>
      </c>
      <c r="AA710" s="102">
        <v>6165356</v>
      </c>
      <c r="AB710" s="102">
        <v>469136201</v>
      </c>
    </row>
    <row r="711" spans="1:28" ht="12.75">
      <c r="A711" s="98" t="s">
        <v>29</v>
      </c>
      <c r="B711" s="110" t="s">
        <v>244</v>
      </c>
      <c r="C711" s="111" t="s">
        <v>245</v>
      </c>
      <c r="D711" s="98" t="s">
        <v>28</v>
      </c>
      <c r="E711" s="98">
        <v>16</v>
      </c>
      <c r="F711" s="99"/>
      <c r="G711" s="99"/>
      <c r="H711" s="99"/>
      <c r="I711" s="99"/>
      <c r="J711" s="100">
        <v>9428</v>
      </c>
      <c r="K711" s="101">
        <f t="shared" si="248"/>
        <v>6442.972104369962</v>
      </c>
      <c r="L711" s="87">
        <f t="shared" si="249"/>
        <v>0.061743135637477964</v>
      </c>
      <c r="M711" s="87">
        <f t="shared" si="239"/>
        <v>0.3702728311610415</v>
      </c>
      <c r="N711" s="87">
        <f t="shared" si="240"/>
        <v>0.18198520386027864</v>
      </c>
      <c r="O711" s="87">
        <f t="shared" si="241"/>
        <v>0.13191136945592405</v>
      </c>
      <c r="P711" s="87">
        <f t="shared" si="242"/>
        <v>0.06609061679333057</v>
      </c>
      <c r="Q711" s="87">
        <f t="shared" si="243"/>
        <v>0.0812731440173956</v>
      </c>
      <c r="R711" s="87">
        <f t="shared" si="244"/>
        <v>0.08101302674121781</v>
      </c>
      <c r="S711" s="87">
        <f t="shared" si="245"/>
        <v>0.025710672333333892</v>
      </c>
      <c r="T711">
        <v>60744341</v>
      </c>
      <c r="U711" s="102">
        <v>29855205</v>
      </c>
      <c r="V711" s="102">
        <v>21640446</v>
      </c>
      <c r="W711" s="102">
        <v>10842359</v>
      </c>
      <c r="X711" s="102">
        <v>13333097</v>
      </c>
      <c r="Y711" s="102">
        <v>10129142</v>
      </c>
      <c r="Z711" s="102">
        <v>13290424</v>
      </c>
      <c r="AA711" s="102">
        <v>4217911</v>
      </c>
      <c r="AB711" s="102">
        <v>164052925</v>
      </c>
    </row>
    <row r="712" spans="1:28" ht="12.75">
      <c r="A712" s="98" t="s">
        <v>29</v>
      </c>
      <c r="B712" s="110" t="s">
        <v>246</v>
      </c>
      <c r="C712" s="111" t="s">
        <v>247</v>
      </c>
      <c r="D712" s="98" t="s">
        <v>28</v>
      </c>
      <c r="E712" s="98">
        <v>16</v>
      </c>
      <c r="F712" s="99"/>
      <c r="G712" s="99"/>
      <c r="H712" s="99"/>
      <c r="I712" s="99"/>
      <c r="J712" s="100">
        <v>16458</v>
      </c>
      <c r="K712" s="101">
        <f t="shared" si="248"/>
        <v>7017.846214606878</v>
      </c>
      <c r="L712" s="87">
        <f t="shared" si="249"/>
        <v>0.07600246156159969</v>
      </c>
      <c r="M712" s="87">
        <f t="shared" si="239"/>
        <v>0.3626195191803299</v>
      </c>
      <c r="N712" s="87">
        <f t="shared" si="240"/>
        <v>0.11916935209064848</v>
      </c>
      <c r="O712" s="87">
        <f t="shared" si="241"/>
        <v>0.04467996583180049</v>
      </c>
      <c r="P712" s="87">
        <f t="shared" si="242"/>
        <v>0.09179346631531479</v>
      </c>
      <c r="Q712" s="87">
        <f t="shared" si="243"/>
        <v>0.08810344719812321</v>
      </c>
      <c r="R712" s="87">
        <f t="shared" si="244"/>
        <v>0.08814222089673732</v>
      </c>
      <c r="S712" s="87">
        <f t="shared" si="245"/>
        <v>0.1294895669254461</v>
      </c>
      <c r="T712">
        <v>115499713</v>
      </c>
      <c r="U712" s="102">
        <v>37957212</v>
      </c>
      <c r="V712" s="102">
        <v>14231234</v>
      </c>
      <c r="W712" s="102">
        <v>29237585</v>
      </c>
      <c r="X712" s="102">
        <v>28062259</v>
      </c>
      <c r="Y712" s="102">
        <v>24207915</v>
      </c>
      <c r="Z712" s="102">
        <v>28074609</v>
      </c>
      <c r="AA712" s="102">
        <v>41244354</v>
      </c>
      <c r="AB712" s="102">
        <v>318514881</v>
      </c>
    </row>
    <row r="713" spans="1:28" ht="12.75">
      <c r="A713" s="98" t="s">
        <v>29</v>
      </c>
      <c r="B713" s="110" t="s">
        <v>266</v>
      </c>
      <c r="C713" s="111" t="s">
        <v>267</v>
      </c>
      <c r="D713" s="98" t="s">
        <v>28</v>
      </c>
      <c r="E713" s="98">
        <v>16</v>
      </c>
      <c r="F713" s="99"/>
      <c r="G713" s="99"/>
      <c r="H713" s="99"/>
      <c r="I713" s="99"/>
      <c r="J713" s="100">
        <v>31395</v>
      </c>
      <c r="K713" s="101">
        <f t="shared" si="248"/>
        <v>0</v>
      </c>
      <c r="L713" s="87">
        <f t="shared" si="249"/>
      </c>
      <c r="M713" s="87"/>
      <c r="N713" s="87"/>
      <c r="O713" s="87"/>
      <c r="P713" s="87"/>
      <c r="Q713" s="87"/>
      <c r="R713" s="87"/>
      <c r="S713" s="87"/>
      <c r="U713" s="102"/>
      <c r="V713" s="102"/>
      <c r="W713" s="102"/>
      <c r="X713" s="102"/>
      <c r="Y713" s="102"/>
      <c r="Z713" s="102"/>
      <c r="AA713" s="102"/>
      <c r="AB713" s="102">
        <v>0</v>
      </c>
    </row>
    <row r="714" spans="1:28" ht="12.75">
      <c r="A714" s="98" t="s">
        <v>29</v>
      </c>
      <c r="B714" s="110" t="s">
        <v>274</v>
      </c>
      <c r="C714" s="111" t="s">
        <v>275</v>
      </c>
      <c r="D714" s="98" t="s">
        <v>28</v>
      </c>
      <c r="E714" s="98">
        <v>16</v>
      </c>
      <c r="F714" s="99"/>
      <c r="G714" s="99"/>
      <c r="H714" s="99"/>
      <c r="I714" s="99"/>
      <c r="J714" s="100">
        <v>7357</v>
      </c>
      <c r="K714" s="101">
        <f t="shared" si="248"/>
        <v>10185.376376240316</v>
      </c>
      <c r="L714" s="87">
        <f t="shared" si="249"/>
        <v>0.10807405992734422</v>
      </c>
      <c r="M714" s="87">
        <f aca="true" t="shared" si="250" ref="M714:M719">T714/AB714</f>
        <v>0.4758728337163376</v>
      </c>
      <c r="N714" s="87">
        <f aca="true" t="shared" si="251" ref="N714:N719">U714/AB714</f>
        <v>0.12168041533423393</v>
      </c>
      <c r="O714" s="87">
        <f aca="true" t="shared" si="252" ref="O714:O719">V714/AB714</f>
        <v>0.00010728026975872456</v>
      </c>
      <c r="P714" s="87">
        <f aca="true" t="shared" si="253" ref="P714:P719">W714/AB714</f>
        <v>0.12616776364494628</v>
      </c>
      <c r="Q714" s="87">
        <f aca="true" t="shared" si="254" ref="Q714:Q719">X714/AB714</f>
        <v>0.040884312032040786</v>
      </c>
      <c r="R714" s="87">
        <f aca="true" t="shared" si="255" ref="R714:R719">Z714/AB714</f>
        <v>0.07140818744246498</v>
      </c>
      <c r="S714" s="87">
        <f aca="true" t="shared" si="256" ref="S714:S719">AA714/AB714</f>
        <v>0.05580514763287352</v>
      </c>
      <c r="T714">
        <v>74933814</v>
      </c>
      <c r="U714" s="102">
        <v>19160534</v>
      </c>
      <c r="V714" s="102">
        <v>16893</v>
      </c>
      <c r="W714" s="102">
        <v>19867139</v>
      </c>
      <c r="X714" s="102">
        <v>6437891</v>
      </c>
      <c r="Y714" s="102">
        <v>17017995</v>
      </c>
      <c r="Z714" s="102">
        <v>11244365</v>
      </c>
      <c r="AA714" s="102">
        <v>8787416</v>
      </c>
      <c r="AB714" s="102">
        <v>157466047</v>
      </c>
    </row>
    <row r="715" spans="1:28" ht="12.75">
      <c r="A715" s="98" t="s">
        <v>29</v>
      </c>
      <c r="B715" s="110" t="s">
        <v>276</v>
      </c>
      <c r="C715" s="111" t="s">
        <v>277</v>
      </c>
      <c r="D715" s="98" t="s">
        <v>28</v>
      </c>
      <c r="E715" s="98">
        <v>16</v>
      </c>
      <c r="F715" s="99"/>
      <c r="G715" s="99"/>
      <c r="H715" s="99"/>
      <c r="I715" s="99"/>
      <c r="J715" s="100">
        <v>21443</v>
      </c>
      <c r="K715" s="101">
        <f t="shared" si="248"/>
        <v>9353.368325327612</v>
      </c>
      <c r="L715" s="87">
        <f t="shared" si="249"/>
        <v>0.09626493714566706</v>
      </c>
      <c r="M715" s="87">
        <f t="shared" si="250"/>
        <v>0.5167814803978718</v>
      </c>
      <c r="N715" s="87">
        <f t="shared" si="251"/>
        <v>0.11846460353859088</v>
      </c>
      <c r="O715" s="87">
        <f t="shared" si="252"/>
        <v>0.03050780023087653</v>
      </c>
      <c r="P715" s="87">
        <f t="shared" si="253"/>
        <v>0.08169415135627034</v>
      </c>
      <c r="Q715" s="87">
        <f t="shared" si="254"/>
        <v>0.05016290031844897</v>
      </c>
      <c r="R715" s="87">
        <f t="shared" si="255"/>
        <v>0.07102932932859245</v>
      </c>
      <c r="S715" s="87">
        <f t="shared" si="256"/>
        <v>0.03509479768368205</v>
      </c>
      <c r="T715">
        <v>200564277</v>
      </c>
      <c r="U715" s="102">
        <v>45976430</v>
      </c>
      <c r="V715" s="102">
        <v>11840159</v>
      </c>
      <c r="W715" s="102">
        <v>31705719</v>
      </c>
      <c r="X715" s="102">
        <v>19468356</v>
      </c>
      <c r="Y715" s="102">
        <v>37360680</v>
      </c>
      <c r="Z715" s="102">
        <v>27566673</v>
      </c>
      <c r="AA715" s="102">
        <v>13620385</v>
      </c>
      <c r="AB715" s="102">
        <v>388102679</v>
      </c>
    </row>
    <row r="716" spans="1:28" ht="12.75">
      <c r="A716" s="98" t="s">
        <v>29</v>
      </c>
      <c r="B716" s="110" t="s">
        <v>278</v>
      </c>
      <c r="C716" s="111" t="s">
        <v>279</v>
      </c>
      <c r="D716" s="98" t="s">
        <v>28</v>
      </c>
      <c r="E716" s="98">
        <v>16</v>
      </c>
      <c r="F716" s="99"/>
      <c r="G716" s="99"/>
      <c r="H716" s="99"/>
      <c r="I716" s="99"/>
      <c r="J716" s="100">
        <v>16002</v>
      </c>
      <c r="K716" s="101">
        <f t="shared" si="248"/>
        <v>6083.685164354456</v>
      </c>
      <c r="L716" s="87">
        <f t="shared" si="249"/>
        <v>0.1039494639282134</v>
      </c>
      <c r="M716" s="87">
        <f t="shared" si="250"/>
        <v>0.45269926745273414</v>
      </c>
      <c r="N716" s="87">
        <f t="shared" si="251"/>
        <v>0.09313167668157422</v>
      </c>
      <c r="O716" s="87">
        <f t="shared" si="252"/>
        <v>0.0023317578047133275</v>
      </c>
      <c r="P716" s="87">
        <f t="shared" si="253"/>
        <v>0.16134555894548272</v>
      </c>
      <c r="Q716" s="87">
        <f t="shared" si="254"/>
        <v>0.046784226581858546</v>
      </c>
      <c r="R716" s="87">
        <f t="shared" si="255"/>
        <v>0.09332931354070477</v>
      </c>
      <c r="S716" s="87">
        <f t="shared" si="256"/>
        <v>0.046428735064718896</v>
      </c>
      <c r="T716">
        <v>97351130</v>
      </c>
      <c r="U716" s="102">
        <v>20027587</v>
      </c>
      <c r="V716" s="102">
        <v>501435</v>
      </c>
      <c r="W716" s="102">
        <v>34696704</v>
      </c>
      <c r="X716" s="102">
        <v>10060757</v>
      </c>
      <c r="Y716" s="102">
        <v>22353908</v>
      </c>
      <c r="Z716" s="102">
        <v>20070088</v>
      </c>
      <c r="AA716" s="102">
        <v>9984310</v>
      </c>
      <c r="AB716" s="102">
        <v>215045919</v>
      </c>
    </row>
    <row r="717" spans="1:28" ht="12.75">
      <c r="A717" s="98" t="s">
        <v>29</v>
      </c>
      <c r="B717" s="110" t="s">
        <v>294</v>
      </c>
      <c r="C717" s="111" t="s">
        <v>295</v>
      </c>
      <c r="D717" s="98" t="s">
        <v>28</v>
      </c>
      <c r="E717" s="98">
        <v>16</v>
      </c>
      <c r="F717" s="99"/>
      <c r="G717" s="99"/>
      <c r="H717" s="99"/>
      <c r="I717" s="99"/>
      <c r="J717" s="100">
        <v>24046</v>
      </c>
      <c r="K717" s="101">
        <f t="shared" si="248"/>
        <v>6149.993803543209</v>
      </c>
      <c r="L717" s="87">
        <f t="shared" si="249"/>
        <v>0.06542065745491545</v>
      </c>
      <c r="M717" s="87">
        <f t="shared" si="250"/>
        <v>0.40611538915897005</v>
      </c>
      <c r="N717" s="87">
        <f t="shared" si="251"/>
        <v>0.11412275776977342</v>
      </c>
      <c r="O717" s="87">
        <f t="shared" si="252"/>
        <v>0.05252374859599572</v>
      </c>
      <c r="P717" s="87">
        <f t="shared" si="253"/>
        <v>0.10958790251446796</v>
      </c>
      <c r="Q717" s="87">
        <f t="shared" si="254"/>
        <v>0.12758317008396147</v>
      </c>
      <c r="R717" s="87">
        <f t="shared" si="255"/>
        <v>0.07874029688773022</v>
      </c>
      <c r="S717" s="87">
        <f t="shared" si="256"/>
        <v>0.04590607753418573</v>
      </c>
      <c r="T717">
        <v>147882751</v>
      </c>
      <c r="U717" s="102">
        <v>41556631</v>
      </c>
      <c r="V717" s="102">
        <v>19125984</v>
      </c>
      <c r="W717" s="102">
        <v>39905310</v>
      </c>
      <c r="X717" s="102">
        <v>46458102</v>
      </c>
      <c r="Y717" s="102">
        <v>23822261</v>
      </c>
      <c r="Z717" s="102">
        <v>28672471</v>
      </c>
      <c r="AA717" s="102">
        <v>16716227</v>
      </c>
      <c r="AB717" s="102">
        <v>364139737</v>
      </c>
    </row>
    <row r="718" spans="1:28" ht="12.75">
      <c r="A718" s="98" t="s">
        <v>29</v>
      </c>
      <c r="B718" s="110" t="s">
        <v>296</v>
      </c>
      <c r="C718" s="111" t="s">
        <v>297</v>
      </c>
      <c r="D718" s="98" t="s">
        <v>28</v>
      </c>
      <c r="E718" s="98">
        <v>16</v>
      </c>
      <c r="F718" s="99"/>
      <c r="G718" s="99"/>
      <c r="H718" s="99"/>
      <c r="I718" s="99"/>
      <c r="J718" s="100">
        <v>10607</v>
      </c>
      <c r="K718" s="101">
        <f t="shared" si="248"/>
        <v>9661.244932591684</v>
      </c>
      <c r="L718" s="87">
        <f t="shared" si="249"/>
        <v>0.10471610207005665</v>
      </c>
      <c r="M718" s="87">
        <f t="shared" si="250"/>
        <v>0.37982996581965545</v>
      </c>
      <c r="N718" s="87">
        <f t="shared" si="251"/>
        <v>0.1514447043876146</v>
      </c>
      <c r="O718" s="87">
        <f t="shared" si="252"/>
        <v>0.11029956428876574</v>
      </c>
      <c r="P718" s="87">
        <f t="shared" si="253"/>
        <v>0.09224369406197583</v>
      </c>
      <c r="Q718" s="87">
        <f t="shared" si="254"/>
        <v>0.037032586084171905</v>
      </c>
      <c r="R718" s="87">
        <f t="shared" si="255"/>
        <v>0.08883110815438142</v>
      </c>
      <c r="S718" s="87">
        <f t="shared" si="256"/>
        <v>0.03560227513337845</v>
      </c>
      <c r="T718">
        <v>102476825</v>
      </c>
      <c r="U718" s="102">
        <v>40859263</v>
      </c>
      <c r="V718" s="102">
        <v>29758445</v>
      </c>
      <c r="W718" s="102">
        <v>24887033</v>
      </c>
      <c r="X718" s="102">
        <v>9991265</v>
      </c>
      <c r="Y718" s="102">
        <v>28252046</v>
      </c>
      <c r="Z718" s="102">
        <v>23966329</v>
      </c>
      <c r="AA718" s="102">
        <v>9605372</v>
      </c>
      <c r="AB718" s="102">
        <v>269796578</v>
      </c>
    </row>
    <row r="719" spans="1:28" ht="12.75">
      <c r="A719" s="98" t="s">
        <v>29</v>
      </c>
      <c r="B719" s="110" t="s">
        <v>298</v>
      </c>
      <c r="C719" s="111" t="s">
        <v>299</v>
      </c>
      <c r="D719" s="98" t="s">
        <v>28</v>
      </c>
      <c r="E719" s="98">
        <v>16</v>
      </c>
      <c r="F719" s="99"/>
      <c r="G719" s="99"/>
      <c r="H719" s="99"/>
      <c r="I719" s="99"/>
      <c r="J719" s="100">
        <v>16747</v>
      </c>
      <c r="K719" s="101">
        <f t="shared" si="248"/>
        <v>7352.245715650564</v>
      </c>
      <c r="L719" s="87">
        <f t="shared" si="249"/>
        <v>0.09725706897446716</v>
      </c>
      <c r="M719" s="87">
        <f t="shared" si="250"/>
        <v>0.40542448601313685</v>
      </c>
      <c r="N719" s="87">
        <f t="shared" si="251"/>
        <v>0.056985135589595295</v>
      </c>
      <c r="O719" s="87">
        <f t="shared" si="252"/>
        <v>0.01832919640508297</v>
      </c>
      <c r="P719" s="87">
        <f t="shared" si="253"/>
        <v>0.1434180891746087</v>
      </c>
      <c r="Q719" s="87">
        <f t="shared" si="254"/>
        <v>0.056328474545169066</v>
      </c>
      <c r="R719" s="87">
        <f t="shared" si="255"/>
        <v>0.14218718680707576</v>
      </c>
      <c r="S719" s="87">
        <f t="shared" si="256"/>
        <v>0.08007036249086417</v>
      </c>
      <c r="T719">
        <v>123128059</v>
      </c>
      <c r="U719" s="102">
        <v>17306476</v>
      </c>
      <c r="V719" s="102">
        <v>5566606</v>
      </c>
      <c r="W719" s="102">
        <v>43556301</v>
      </c>
      <c r="X719" s="102">
        <v>17107047</v>
      </c>
      <c r="Y719" s="102">
        <v>29537126</v>
      </c>
      <c r="Z719" s="102">
        <v>43182474</v>
      </c>
      <c r="AA719" s="102">
        <v>24317496</v>
      </c>
      <c r="AB719" s="102">
        <v>303701585</v>
      </c>
    </row>
    <row r="720" spans="1:28" ht="12.75">
      <c r="A720" s="98"/>
      <c r="B720" s="110"/>
      <c r="C720" s="111"/>
      <c r="D720" s="98"/>
      <c r="E720" s="98"/>
      <c r="F720" s="99"/>
      <c r="G720" s="99"/>
      <c r="H720" s="99"/>
      <c r="I720" s="99"/>
      <c r="J720" s="100"/>
      <c r="K720" s="101"/>
      <c r="L720" s="116">
        <f>SUM(L643:L719)</f>
        <v>7.292423923764068</v>
      </c>
      <c r="M720" s="116">
        <f aca="true" t="shared" si="257" ref="M720:S720">SUM(M643:M719)</f>
        <v>28.041125514470806</v>
      </c>
      <c r="N720" s="116">
        <f t="shared" si="257"/>
        <v>13.525123677533207</v>
      </c>
      <c r="O720" s="116">
        <f t="shared" si="257"/>
        <v>3.9652762284100858</v>
      </c>
      <c r="P720" s="116">
        <f t="shared" si="257"/>
        <v>7.29806452266694</v>
      </c>
      <c r="Q720" s="116">
        <f t="shared" si="257"/>
        <v>4.720703522044884</v>
      </c>
      <c r="R720" s="116">
        <f t="shared" si="257"/>
        <v>6.417722875145896</v>
      </c>
      <c r="S720" s="116">
        <f t="shared" si="257"/>
        <v>3.739559733883667</v>
      </c>
      <c r="U720" s="102"/>
      <c r="V720" s="102"/>
      <c r="W720" s="102"/>
      <c r="X720" s="102"/>
      <c r="Y720" s="102"/>
      <c r="Z720" s="102"/>
      <c r="AA720" s="102"/>
      <c r="AB720" s="102"/>
    </row>
    <row r="721" spans="1:28" ht="12.75">
      <c r="A721" s="98"/>
      <c r="B721" s="110"/>
      <c r="C721" s="111"/>
      <c r="D721" s="98"/>
      <c r="E721" s="98"/>
      <c r="F721" s="99"/>
      <c r="G721" s="99"/>
      <c r="H721" s="99"/>
      <c r="I721" s="99"/>
      <c r="J721" s="100"/>
      <c r="K721" s="101"/>
      <c r="L721" s="116">
        <f>L720/75</f>
        <v>0.09723231898352092</v>
      </c>
      <c r="M721" s="116">
        <f aca="true" t="shared" si="258" ref="M721:S721">M720/75</f>
        <v>0.37388167352627744</v>
      </c>
      <c r="N721" s="116">
        <f t="shared" si="258"/>
        <v>0.18033498236710943</v>
      </c>
      <c r="O721" s="116">
        <f t="shared" si="258"/>
        <v>0.05287034971213447</v>
      </c>
      <c r="P721" s="116">
        <f t="shared" si="258"/>
        <v>0.09730752696889254</v>
      </c>
      <c r="Q721" s="116">
        <f t="shared" si="258"/>
        <v>0.06294271362726513</v>
      </c>
      <c r="R721" s="116">
        <f t="shared" si="258"/>
        <v>0.08556963833527861</v>
      </c>
      <c r="S721" s="116">
        <f t="shared" si="258"/>
        <v>0.04986079645178223</v>
      </c>
      <c r="U721" s="102"/>
      <c r="V721" s="102"/>
      <c r="W721" s="102"/>
      <c r="X721" s="102"/>
      <c r="Y721" s="102"/>
      <c r="Z721" s="102"/>
      <c r="AA721" s="102"/>
      <c r="AB721" s="102"/>
    </row>
    <row r="722" spans="7:19" ht="12.75">
      <c r="G722" s="89"/>
      <c r="H722" s="89"/>
      <c r="I722" s="89" t="s">
        <v>351</v>
      </c>
      <c r="J722" s="89"/>
      <c r="K722" s="90"/>
      <c r="L722" s="91"/>
      <c r="M722" s="92">
        <f>M721+N721+O721</f>
        <v>0.6070870056055213</v>
      </c>
      <c r="N722" s="95"/>
      <c r="O722" s="95"/>
      <c r="P722" s="95"/>
      <c r="Q722" s="95"/>
      <c r="R722" s="95"/>
      <c r="S722" s="95"/>
    </row>
  </sheetData>
  <sheetProtection/>
  <mergeCells count="1">
    <mergeCell ref="A1:D1"/>
  </mergeCells>
  <printOptions/>
  <pageMargins left="0.75" right="0.75" top="0.75" bottom="0.75" header="0.5" footer="0.5"/>
  <pageSetup fitToHeight="0" fitToWidth="1" horizontalDpi="600" verticalDpi="600" orientation="landscape" scale="43" r:id="rId1"/>
  <headerFooter alignWithMargins="0">
    <oddFooter>&amp;LResponse to Faculty Resolution Appendix B&amp;C&amp;P of &amp;N&amp;R&amp;D</oddFooter>
  </headerFooter>
  <rowBreaks count="8" manualBreakCount="8">
    <brk id="80" max="20" man="1"/>
    <brk id="158" max="20" man="1"/>
    <brk id="236" max="20" man="1"/>
    <brk id="314" max="20" man="1"/>
    <brk id="392" max="20" man="1"/>
    <brk id="470" max="20" man="1"/>
    <brk id="548" max="20" man="1"/>
    <brk id="6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Douglas E Fields</cp:lastModifiedBy>
  <cp:lastPrinted>2009-09-14T18:29:15Z</cp:lastPrinted>
  <dcterms:created xsi:type="dcterms:W3CDTF">2008-08-02T01:36:07Z</dcterms:created>
  <dcterms:modified xsi:type="dcterms:W3CDTF">2009-09-14T18:31:41Z</dcterms:modified>
  <cp:category/>
  <cp:version/>
  <cp:contentType/>
  <cp:contentStatus/>
</cp:coreProperties>
</file>